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0" windowWidth="14625" windowHeight="8310"/>
  </bookViews>
  <sheets>
    <sheet name="Попельнастівська ЗШ І-ІІІ ст" sheetId="40" r:id="rId1"/>
    <sheet name="Долинська філія " sheetId="47" r:id="rId2"/>
    <sheet name="Лист1" sheetId="51" r:id="rId3"/>
  </sheets>
  <calcPr calcId="125725"/>
</workbook>
</file>

<file path=xl/calcChain.xml><?xml version="1.0" encoding="utf-8"?>
<calcChain xmlns="http://schemas.openxmlformats.org/spreadsheetml/2006/main">
  <c r="C19" i="47"/>
  <c r="C6" l="1"/>
  <c r="C7"/>
  <c r="C8" i="40"/>
  <c r="C16" i="47"/>
  <c r="C6" i="40"/>
  <c r="C17"/>
  <c r="C17" i="47"/>
  <c r="C14" i="40"/>
  <c r="C14" i="47"/>
  <c r="C10"/>
  <c r="C10" i="40"/>
  <c r="F7"/>
  <c r="F8"/>
  <c r="F9"/>
  <c r="F10"/>
  <c r="F11"/>
  <c r="F12"/>
  <c r="F13"/>
  <c r="F14"/>
  <c r="F15"/>
  <c r="F16"/>
  <c r="F17"/>
  <c r="F18"/>
  <c r="F19"/>
  <c r="F20"/>
  <c r="F21"/>
  <c r="F22"/>
  <c r="F23"/>
  <c r="F6"/>
  <c r="C43" i="47"/>
  <c r="D43"/>
  <c r="C71" i="40"/>
  <c r="C58"/>
  <c r="D16" i="47"/>
  <c r="D14"/>
  <c r="D8"/>
  <c r="D7"/>
  <c r="D6"/>
  <c r="E8"/>
  <c r="D8" i="40"/>
  <c r="D42" i="51"/>
  <c r="D47"/>
  <c r="D43"/>
  <c r="E7" i="47"/>
  <c r="E9"/>
  <c r="E10"/>
  <c r="E11"/>
  <c r="E12"/>
  <c r="E13"/>
  <c r="E14"/>
  <c r="E15"/>
  <c r="E16"/>
  <c r="E17"/>
  <c r="E18"/>
  <c r="E19"/>
  <c r="E20"/>
  <c r="E21"/>
  <c r="E22"/>
  <c r="E23"/>
  <c r="E6"/>
  <c r="E7" i="40"/>
  <c r="E8"/>
  <c r="E9"/>
  <c r="E10"/>
  <c r="E11"/>
  <c r="E12"/>
  <c r="E13"/>
  <c r="E14"/>
  <c r="E15"/>
  <c r="E16"/>
  <c r="E17"/>
  <c r="E18"/>
  <c r="E19"/>
  <c r="E20"/>
  <c r="E21"/>
  <c r="E22"/>
  <c r="E23"/>
  <c r="E6"/>
  <c r="C76" l="1"/>
  <c r="C76" i="47"/>
  <c r="D24" l="1"/>
  <c r="D24" i="40"/>
  <c r="C50" i="47" l="1"/>
  <c r="D50"/>
  <c r="D37"/>
  <c r="C37"/>
  <c r="C49" i="40"/>
  <c r="D49"/>
  <c r="D36"/>
  <c r="C36"/>
  <c r="C24" l="1"/>
  <c r="C24" i="47"/>
  <c r="E24" l="1"/>
  <c r="E24" i="40"/>
</calcChain>
</file>

<file path=xl/sharedStrings.xml><?xml version="1.0" encoding="utf-8"?>
<sst xmlns="http://schemas.openxmlformats.org/spreadsheetml/2006/main" count="149" uniqueCount="57">
  <si>
    <t>Показники</t>
  </si>
  <si>
    <t>КЕКВ</t>
  </si>
  <si>
    <t>Предмети,матеріали,обладнання та інвентар</t>
  </si>
  <si>
    <t>Продукти харчування</t>
  </si>
  <si>
    <t>Оплата послуг(крім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</si>
  <si>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</si>
  <si>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</si>
  <si>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</si>
  <si>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енергії</t>
  </si>
  <si>
    <t>Оплата природного газу</t>
  </si>
  <si>
    <t>Оплата інших енергоносіїв</t>
  </si>
  <si>
    <t>Окремі заходи по реалізації (регіональних ) програм, не віднесені до заходів розвитку</t>
  </si>
  <si>
    <t>Придбання обладнання і предметів довгострокового користування</t>
  </si>
  <si>
    <t>Разом</t>
  </si>
  <si>
    <t>Інші виплати населенню</t>
  </si>
  <si>
    <t>Інші поточні видатки</t>
  </si>
  <si>
    <t xml:space="preserve">Капітальний ремонт </t>
  </si>
  <si>
    <t>Касові видатка на звітний період</t>
  </si>
  <si>
    <t>Касові видатки на звітний період</t>
  </si>
  <si>
    <t xml:space="preserve"> </t>
  </si>
  <si>
    <t>Капітальне будівництво ( придбання ) інших об´єктів</t>
  </si>
  <si>
    <t>Капітальний ремонт інших об´єктів</t>
  </si>
  <si>
    <t>Заробітна плата</t>
  </si>
  <si>
    <t>Затверджено на рік</t>
  </si>
  <si>
    <t>Звіт про використання коштів загального фонду, та інших надходжень спеціального фонду</t>
  </si>
  <si>
    <t xml:space="preserve">Звіт про використання коштів отриманих як плата за послуги </t>
  </si>
  <si>
    <t>Звіт про використання коштів отриманих за іншими джерелами власних надходжень</t>
  </si>
  <si>
    <t>Назва товару,роботи та послуг</t>
  </si>
  <si>
    <t>вартість, грн</t>
  </si>
  <si>
    <t>Господарчі товари</t>
  </si>
  <si>
    <t>Бензин</t>
  </si>
  <si>
    <t>Шкільні меблі</t>
  </si>
  <si>
    <t>Наочні посібники</t>
  </si>
  <si>
    <t>Будівельні матеріали</t>
  </si>
  <si>
    <t>Шкільне обладнання</t>
  </si>
  <si>
    <t>Електрообладнання</t>
  </si>
  <si>
    <t>Диз. Пальне</t>
  </si>
  <si>
    <t>Меблі</t>
  </si>
  <si>
    <t>Комп'ютерне обладнання</t>
  </si>
  <si>
    <t>Послуга харчування</t>
  </si>
  <si>
    <t>Новорічні подарунки</t>
  </si>
  <si>
    <t>Нарахування на оплату праці</t>
  </si>
  <si>
    <t>Реконструкція та реставрація інших об´єктів</t>
  </si>
  <si>
    <t>Спортивне обладнання</t>
  </si>
  <si>
    <t>Кухонне обладнання</t>
  </si>
  <si>
    <t>Медичне обладнання</t>
  </si>
  <si>
    <t>Інше</t>
  </si>
  <si>
    <t>Ремонт</t>
  </si>
  <si>
    <t>Інформація про перелік товарів,робіт і послуг отриманих як благодійна допомога станом на 01.03. 2019 року</t>
  </si>
  <si>
    <t>Попельнастівська загальноосвітня школа І-ІІІ ступенів Олександрійської районної ради Кіровоградської області</t>
  </si>
  <si>
    <t>Долинська філія Червонокам´янського навчально-вихоного об´єднання " загалоноосвітної школи І-ІІІ ступенів - дошкільного навчального закладу  - позашкільного центру " Олександрійської районної ради Кіровоградської області</t>
  </si>
  <si>
    <t>Сума коштів, отриманих з інших джерел, не заборонених чинним законодавством: 4500,00</t>
  </si>
  <si>
    <t>Інформація про перелік товарів,робіт і послуг отриманих як благодійна допомога станом на 01.09. 2019 року</t>
  </si>
  <si>
    <t xml:space="preserve">Кошторис та фінансовий звіт  про надходження та використання   коштів стоном на 01.10.2019 року  </t>
  </si>
  <si>
    <t>Інформація про перелік товарів,робіт і послуг отриманих як благодійна допомога станом на 01.10. 2019 року</t>
  </si>
  <si>
    <t xml:space="preserve">Кошторис та фінансовий звіт  про надходження та використання   коштів стоном на 01.01.2020 року  </t>
  </si>
  <si>
    <t>Інформація про перелік товарів,робіт і послуг отриманих як благодійна допомога станом на 01.01. 2020 року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</si>
</sst>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2" fontId="0" fillId="0" borderId="0" xfId="0" applyNumberFormat="1"/>
    <xf numFmtId="0" fontId="0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2" fontId="3" fillId="0" borderId="0" xfId="0" applyNumberFormat="1" applyFont="1"/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3" fillId="0" borderId="1" xfId="0" applyNumberFormat="1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/>
    <xf numFmtId="2" fontId="3" fillId="2" borderId="1" xfId="0" applyNumberFormat="1" applyFont="1" applyFill="1" applyBorder="1"/>
    <xf numFmtId="0" fontId="2" fillId="0" borderId="1" xfId="0" applyFont="1" applyBorder="1" applyAlignment="1">
      <alignment horizontal="left"/>
    </xf>
    <xf numFmtId="0" fontId="0" fillId="0" borderId="0" xfId="0" applyFont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16" fontId="0" fillId="0" borderId="0" xfId="0" applyNumberFormat="1"/>
    <xf numFmtId="0" fontId="3" fillId="0" borderId="1" xfId="0" applyFont="1" applyBorder="1" applyAlignment="1"/>
    <xf numFmtId="0" fontId="5" fillId="0" borderId="0" xfId="0" applyFont="1"/>
    <xf numFmtId="0" fontId="2" fillId="0" borderId="1" xfId="0" applyFont="1" applyBorder="1" applyAlignment="1">
      <alignment wrapText="1"/>
    </xf>
    <xf numFmtId="0" fontId="6" fillId="0" borderId="1" xfId="0" applyFont="1" applyBorder="1" applyAlignment="1"/>
    <xf numFmtId="0" fontId="7" fillId="0" borderId="1" xfId="0" applyNumberFormat="1" applyFont="1" applyBorder="1" applyAlignment="1">
      <alignment horizontal="left"/>
    </xf>
    <xf numFmtId="2" fontId="3" fillId="0" borderId="0" xfId="0" applyNumberFormat="1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/>
    <xf numFmtId="0" fontId="2" fillId="0" borderId="0" xfId="0" applyFont="1" applyBorder="1" applyAlignment="1">
      <alignment wrapText="1"/>
    </xf>
    <xf numFmtId="0" fontId="3" fillId="0" borderId="0" xfId="0" applyFont="1" applyBorder="1"/>
    <xf numFmtId="2" fontId="2" fillId="0" borderId="0" xfId="0" applyNumberFormat="1" applyFont="1" applyBorder="1"/>
    <xf numFmtId="2" fontId="3" fillId="0" borderId="1" xfId="0" applyNumberFormat="1" applyFont="1" applyBorder="1" applyAlignment="1">
      <alignment horizontal="right" wrapText="1"/>
    </xf>
    <xf numFmtId="2" fontId="9" fillId="0" borderId="1" xfId="0" applyNumberFormat="1" applyFont="1" applyBorder="1"/>
    <xf numFmtId="2" fontId="6" fillId="0" borderId="1" xfId="0" applyNumberFormat="1" applyFont="1" applyBorder="1"/>
    <xf numFmtId="0" fontId="2" fillId="0" borderId="3" xfId="0" applyFont="1" applyBorder="1" applyAlignment="1">
      <alignment wrapText="1"/>
    </xf>
    <xf numFmtId="0" fontId="3" fillId="0" borderId="4" xfId="0" applyFont="1" applyBorder="1" applyAlignment="1"/>
    <xf numFmtId="2" fontId="6" fillId="0" borderId="3" xfId="0" applyNumberFormat="1" applyFont="1" applyBorder="1" applyAlignment="1"/>
    <xf numFmtId="2" fontId="6" fillId="0" borderId="4" xfId="0" applyNumberFormat="1" applyFont="1" applyBorder="1" applyAlignme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2" fontId="2" fillId="0" borderId="3" xfId="0" applyNumberFormat="1" applyFont="1" applyBorder="1" applyAlignment="1"/>
    <xf numFmtId="2" fontId="2" fillId="0" borderId="4" xfId="0" applyNumberFormat="1" applyFont="1" applyBorder="1" applyAlignment="1"/>
    <xf numFmtId="2" fontId="9" fillId="0" borderId="3" xfId="0" applyNumberFormat="1" applyFont="1" applyBorder="1" applyAlignment="1"/>
    <xf numFmtId="2" fontId="9" fillId="0" borderId="4" xfId="0" applyNumberFormat="1" applyFont="1" applyBorder="1" applyAlignment="1"/>
    <xf numFmtId="0" fontId="4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3" fillId="0" borderId="3" xfId="0" applyNumberFormat="1" applyFont="1" applyBorder="1" applyAlignment="1"/>
    <xf numFmtId="2" fontId="3" fillId="0" borderId="4" xfId="0" applyNumberFormat="1" applyFont="1" applyBorder="1" applyAlignment="1"/>
    <xf numFmtId="2" fontId="3" fillId="0" borderId="1" xfId="0" applyNumberFormat="1" applyFont="1" applyBorder="1" applyAlignment="1"/>
    <xf numFmtId="0" fontId="8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6"/>
  <sheetViews>
    <sheetView tabSelected="1" workbookViewId="0">
      <selection activeCell="I8" sqref="I8"/>
    </sheetView>
  </sheetViews>
  <sheetFormatPr defaultRowHeight="15"/>
  <cols>
    <col min="1" max="1" width="40.875" style="3" customWidth="1"/>
    <col min="2" max="2" width="9.25" style="1" customWidth="1"/>
    <col min="3" max="3" width="18.75" customWidth="1"/>
    <col min="4" max="4" width="17.125" customWidth="1"/>
    <col min="5" max="6" width="11" hidden="1" customWidth="1"/>
  </cols>
  <sheetData>
    <row r="2" spans="1:6" ht="37.5" customHeight="1">
      <c r="A2" s="46" t="s">
        <v>55</v>
      </c>
      <c r="B2" s="56"/>
      <c r="C2" s="56"/>
      <c r="D2" s="56"/>
    </row>
    <row r="3" spans="1:6" ht="49.5" customHeight="1">
      <c r="A3" s="63" t="s">
        <v>49</v>
      </c>
      <c r="B3" s="56"/>
      <c r="C3" s="56"/>
      <c r="D3" s="56"/>
    </row>
    <row r="4" spans="1:6" ht="41.25" customHeight="1">
      <c r="A4" s="57" t="s">
        <v>24</v>
      </c>
      <c r="B4" s="58"/>
      <c r="C4" s="58"/>
      <c r="D4" s="58"/>
    </row>
    <row r="5" spans="1:6" s="2" customFormat="1" ht="72.75" customHeight="1">
      <c r="A5" s="9" t="s">
        <v>0</v>
      </c>
      <c r="B5" s="9" t="s">
        <v>1</v>
      </c>
      <c r="C5" s="10" t="s">
        <v>23</v>
      </c>
      <c r="D5" s="10" t="s">
        <v>17</v>
      </c>
    </row>
    <row r="6" spans="1:6" s="2" customFormat="1" ht="18.75">
      <c r="A6" s="21" t="s">
        <v>22</v>
      </c>
      <c r="B6" s="16">
        <v>2111</v>
      </c>
      <c r="C6" s="23">
        <f>2722200+107200</f>
        <v>2829400</v>
      </c>
      <c r="D6" s="39">
        <v>2829356.27</v>
      </c>
      <c r="E6" s="24">
        <f>C6-D6</f>
        <v>43.729999999981374</v>
      </c>
      <c r="F6" s="24">
        <f>C6-D6</f>
        <v>43.729999999981374</v>
      </c>
    </row>
    <row r="7" spans="1:6" s="2" customFormat="1" ht="18.75">
      <c r="A7" s="21" t="s">
        <v>41</v>
      </c>
      <c r="B7" s="16">
        <v>2120</v>
      </c>
      <c r="C7" s="23">
        <v>618400</v>
      </c>
      <c r="D7" s="39">
        <v>614565.69999999995</v>
      </c>
      <c r="E7" s="24">
        <f t="shared" ref="E7:E24" si="0">C7-D7</f>
        <v>3834.3000000000466</v>
      </c>
      <c r="F7" s="24">
        <f t="shared" ref="F7:F23" si="1">C7-D7</f>
        <v>3834.3000000000466</v>
      </c>
    </row>
    <row r="8" spans="1:6" ht="37.5">
      <c r="A8" s="11" t="s">
        <v>2</v>
      </c>
      <c r="B8" s="16">
        <v>2210</v>
      </c>
      <c r="C8" s="13">
        <f>163670+140000+20000+42500</f>
        <v>366170</v>
      </c>
      <c r="D8" s="13">
        <f>132744.5+231494.8+1812</f>
        <v>366051.3</v>
      </c>
      <c r="E8" s="24">
        <f t="shared" si="0"/>
        <v>118.70000000001164</v>
      </c>
      <c r="F8" s="24">
        <f t="shared" si="1"/>
        <v>118.70000000001164</v>
      </c>
    </row>
    <row r="9" spans="1:6" ht="18.75">
      <c r="A9" s="11" t="s">
        <v>3</v>
      </c>
      <c r="B9" s="16">
        <v>2230</v>
      </c>
      <c r="C9" s="13">
        <v>141680</v>
      </c>
      <c r="D9" s="13">
        <v>134871.45000000001</v>
      </c>
      <c r="E9" s="24">
        <f t="shared" si="0"/>
        <v>6808.5499999999884</v>
      </c>
      <c r="F9" s="24">
        <f t="shared" si="1"/>
        <v>6808.5499999999884</v>
      </c>
    </row>
    <row r="10" spans="1:6" ht="18.75">
      <c r="A10" s="11" t="s">
        <v>4</v>
      </c>
      <c r="B10" s="16">
        <v>2240</v>
      </c>
      <c r="C10" s="13">
        <f>307700-18950</f>
        <v>288750</v>
      </c>
      <c r="D10" s="13">
        <v>281755.21999999997</v>
      </c>
      <c r="E10" s="24">
        <f t="shared" si="0"/>
        <v>6994.7800000000279</v>
      </c>
      <c r="F10" s="24">
        <f t="shared" si="1"/>
        <v>6994.7800000000279</v>
      </c>
    </row>
    <row r="11" spans="1:6" ht="18.75">
      <c r="A11" s="11" t="s">
        <v>5</v>
      </c>
      <c r="B11" s="16">
        <v>2250</v>
      </c>
      <c r="C11" s="13">
        <v>300</v>
      </c>
      <c r="D11" s="13">
        <v>300</v>
      </c>
      <c r="E11" s="24">
        <f t="shared" si="0"/>
        <v>0</v>
      </c>
      <c r="F11" s="24">
        <f t="shared" si="1"/>
        <v>0</v>
      </c>
    </row>
    <row r="12" spans="1:6" ht="18.75" hidden="1">
      <c r="A12" s="11" t="s">
        <v>6</v>
      </c>
      <c r="B12" s="16">
        <v>2271</v>
      </c>
      <c r="C12" s="13"/>
      <c r="D12" s="13"/>
      <c r="E12" s="24">
        <f t="shared" si="0"/>
        <v>0</v>
      </c>
      <c r="F12" s="24">
        <f t="shared" si="1"/>
        <v>0</v>
      </c>
    </row>
    <row r="13" spans="1:6" ht="37.5" hidden="1">
      <c r="A13" s="11" t="s">
        <v>7</v>
      </c>
      <c r="B13" s="16">
        <v>2272</v>
      </c>
      <c r="C13" s="13"/>
      <c r="D13" s="13"/>
      <c r="E13" s="24">
        <f t="shared" si="0"/>
        <v>0</v>
      </c>
      <c r="F13" s="24">
        <f t="shared" si="1"/>
        <v>0</v>
      </c>
    </row>
    <row r="14" spans="1:6" ht="18.75">
      <c r="A14" s="11" t="s">
        <v>8</v>
      </c>
      <c r="B14" s="16">
        <v>2273</v>
      </c>
      <c r="C14" s="13">
        <f>48920-2500</f>
        <v>46420</v>
      </c>
      <c r="D14" s="13">
        <v>43808.81</v>
      </c>
      <c r="E14" s="24">
        <f t="shared" si="0"/>
        <v>2611.1900000000023</v>
      </c>
      <c r="F14" s="24">
        <f t="shared" si="1"/>
        <v>2611.1900000000023</v>
      </c>
    </row>
    <row r="15" spans="1:6" ht="18.75">
      <c r="A15" s="11" t="s">
        <v>9</v>
      </c>
      <c r="B15" s="16">
        <v>2274</v>
      </c>
      <c r="C15" s="13">
        <v>279370</v>
      </c>
      <c r="D15" s="13">
        <v>168276.45</v>
      </c>
      <c r="E15" s="24">
        <f t="shared" si="0"/>
        <v>111093.54999999999</v>
      </c>
      <c r="F15" s="24">
        <f t="shared" si="1"/>
        <v>111093.54999999999</v>
      </c>
    </row>
    <row r="16" spans="1:6" ht="18.75" hidden="1">
      <c r="A16" s="11" t="s">
        <v>10</v>
      </c>
      <c r="B16" s="16">
        <v>2275</v>
      </c>
      <c r="C16" s="13"/>
      <c r="D16" s="13"/>
      <c r="E16" s="24">
        <f t="shared" si="0"/>
        <v>0</v>
      </c>
      <c r="F16" s="24">
        <f t="shared" si="1"/>
        <v>0</v>
      </c>
    </row>
    <row r="17" spans="1:9" ht="33.75" customHeight="1">
      <c r="A17" s="11" t="s">
        <v>11</v>
      </c>
      <c r="B17" s="16">
        <v>2282</v>
      </c>
      <c r="C17" s="13">
        <f>5700</f>
        <v>5700</v>
      </c>
      <c r="D17" s="13">
        <v>2832</v>
      </c>
      <c r="E17" s="24">
        <f t="shared" si="0"/>
        <v>2868</v>
      </c>
      <c r="F17" s="24">
        <f t="shared" si="1"/>
        <v>2868</v>
      </c>
    </row>
    <row r="18" spans="1:9" ht="18" hidden="1" customHeight="1">
      <c r="A18" s="11" t="s">
        <v>14</v>
      </c>
      <c r="B18" s="16">
        <v>2730</v>
      </c>
      <c r="C18" s="13"/>
      <c r="D18" s="13"/>
      <c r="E18" s="24">
        <f t="shared" si="0"/>
        <v>0</v>
      </c>
      <c r="F18" s="24">
        <f t="shared" si="1"/>
        <v>0</v>
      </c>
    </row>
    <row r="19" spans="1:9" ht="15.75" customHeight="1">
      <c r="A19" s="11" t="s">
        <v>15</v>
      </c>
      <c r="B19" s="16">
        <v>2800</v>
      </c>
      <c r="C19" s="13">
        <v>1000</v>
      </c>
      <c r="D19" s="13">
        <v>281.85000000000002</v>
      </c>
      <c r="E19" s="24">
        <f t="shared" si="0"/>
        <v>718.15</v>
      </c>
      <c r="F19" s="24">
        <f t="shared" si="1"/>
        <v>718.15</v>
      </c>
    </row>
    <row r="20" spans="1:9" ht="39" customHeight="1">
      <c r="A20" s="11" t="s">
        <v>12</v>
      </c>
      <c r="B20" s="16">
        <v>3110</v>
      </c>
      <c r="C20" s="13">
        <v>12600</v>
      </c>
      <c r="D20" s="13">
        <v>12600</v>
      </c>
      <c r="E20" s="24">
        <f t="shared" si="0"/>
        <v>0</v>
      </c>
      <c r="F20" s="24">
        <f t="shared" si="1"/>
        <v>0</v>
      </c>
      <c r="H20" s="33"/>
    </row>
    <row r="21" spans="1:9" ht="37.5" hidden="1">
      <c r="A21" s="11" t="s">
        <v>20</v>
      </c>
      <c r="B21" s="16">
        <v>3122</v>
      </c>
      <c r="C21" s="13"/>
      <c r="D21" s="13"/>
      <c r="E21" s="24">
        <f t="shared" si="0"/>
        <v>0</v>
      </c>
      <c r="F21" s="24">
        <f t="shared" si="1"/>
        <v>0</v>
      </c>
      <c r="I21" t="s">
        <v>19</v>
      </c>
    </row>
    <row r="22" spans="1:9" ht="18.75" hidden="1">
      <c r="A22" s="11" t="s">
        <v>21</v>
      </c>
      <c r="B22" s="16">
        <v>3132</v>
      </c>
      <c r="C22" s="13"/>
      <c r="D22" s="13"/>
      <c r="E22" s="24">
        <f t="shared" si="0"/>
        <v>0</v>
      </c>
      <c r="F22" s="24">
        <f t="shared" si="1"/>
        <v>0</v>
      </c>
    </row>
    <row r="23" spans="1:9" ht="37.5" hidden="1">
      <c r="A23" s="30" t="s">
        <v>42</v>
      </c>
      <c r="B23" s="16">
        <v>3142</v>
      </c>
      <c r="C23" s="13"/>
      <c r="D23" s="13"/>
      <c r="E23" s="24">
        <f t="shared" si="0"/>
        <v>0</v>
      </c>
      <c r="F23" s="24">
        <f t="shared" si="1"/>
        <v>0</v>
      </c>
    </row>
    <row r="24" spans="1:9" ht="18.75">
      <c r="A24" s="11" t="s">
        <v>13</v>
      </c>
      <c r="B24" s="16"/>
      <c r="C24" s="14">
        <f>SUM(C6:C23)</f>
        <v>4589790</v>
      </c>
      <c r="D24" s="14">
        <f>SUM(D6:D23)</f>
        <v>4454699.0499999989</v>
      </c>
      <c r="E24" s="24">
        <f t="shared" si="0"/>
        <v>135090.95000000112</v>
      </c>
      <c r="F24" s="24"/>
    </row>
    <row r="25" spans="1:9">
      <c r="B25" s="22"/>
      <c r="C25" s="4"/>
      <c r="D25" s="4"/>
    </row>
    <row r="26" spans="1:9" hidden="1">
      <c r="C26" s="4"/>
      <c r="D26" s="4"/>
    </row>
    <row r="27" spans="1:9" ht="31.5" hidden="1" customHeight="1">
      <c r="A27" s="51" t="s">
        <v>25</v>
      </c>
      <c r="B27" s="59"/>
      <c r="C27" s="59"/>
      <c r="D27" s="59"/>
    </row>
    <row r="28" spans="1:9" hidden="1">
      <c r="D28" s="27"/>
    </row>
    <row r="29" spans="1:9" ht="56.25" hidden="1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 hidden="1">
      <c r="A30" s="11" t="s">
        <v>2</v>
      </c>
      <c r="B30" s="17">
        <v>2210</v>
      </c>
      <c r="C30" s="40"/>
      <c r="D30" s="13"/>
      <c r="F30" s="24"/>
    </row>
    <row r="31" spans="1:9" ht="18.75" hidden="1">
      <c r="A31" s="12" t="s">
        <v>3</v>
      </c>
      <c r="B31" s="17">
        <v>2230</v>
      </c>
      <c r="C31" s="40"/>
      <c r="D31" s="13"/>
      <c r="F31" s="24"/>
    </row>
    <row r="32" spans="1:9" ht="18.75" hidden="1">
      <c r="A32" s="12" t="s">
        <v>4</v>
      </c>
      <c r="B32" s="17">
        <v>2240</v>
      </c>
      <c r="C32" s="40"/>
      <c r="D32" s="13"/>
      <c r="F32" s="24"/>
    </row>
    <row r="33" spans="1:6" ht="18.75" hidden="1">
      <c r="A33" s="11" t="s">
        <v>15</v>
      </c>
      <c r="B33" s="17">
        <v>2800</v>
      </c>
      <c r="C33" s="40"/>
      <c r="D33" s="13"/>
      <c r="F33" s="24"/>
    </row>
    <row r="34" spans="1:6" ht="37.5" hidden="1">
      <c r="A34" s="11" t="s">
        <v>12</v>
      </c>
      <c r="B34" s="17">
        <v>3110</v>
      </c>
      <c r="C34" s="13"/>
      <c r="D34" s="13"/>
      <c r="F34" s="24"/>
    </row>
    <row r="35" spans="1:6" ht="18.75" hidden="1">
      <c r="A35" s="18" t="s">
        <v>16</v>
      </c>
      <c r="B35" s="19">
        <v>3132</v>
      </c>
      <c r="C35" s="20"/>
      <c r="D35" s="20"/>
      <c r="F35" s="24"/>
    </row>
    <row r="36" spans="1:6" ht="18.75" hidden="1">
      <c r="A36" s="11" t="s">
        <v>13</v>
      </c>
      <c r="B36" s="17"/>
      <c r="C36" s="14">
        <f>SUM(C30:C35)</f>
        <v>0</v>
      </c>
      <c r="D36" s="14">
        <f>SUM(D30:D35)</f>
        <v>0</v>
      </c>
      <c r="F36" s="24"/>
    </row>
    <row r="37" spans="1:6" hidden="1">
      <c r="A37" s="1"/>
      <c r="B37" s="5"/>
      <c r="C37" s="4"/>
      <c r="D37" s="4"/>
    </row>
    <row r="38" spans="1:6">
      <c r="A38" s="1"/>
      <c r="B38" s="5"/>
      <c r="C38" s="4"/>
      <c r="D38" s="4"/>
    </row>
    <row r="39" spans="1:6" ht="33.75" customHeight="1">
      <c r="A39" s="46" t="s">
        <v>26</v>
      </c>
      <c r="B39" s="47"/>
      <c r="C39" s="47"/>
      <c r="D39" s="47"/>
    </row>
    <row r="40" spans="1:6">
      <c r="A40" s="1"/>
      <c r="B40" s="5"/>
      <c r="C40" s="4"/>
      <c r="D40" s="4"/>
    </row>
    <row r="41" spans="1:6" ht="56.25">
      <c r="A41" s="15" t="s">
        <v>0</v>
      </c>
      <c r="B41" s="15" t="s">
        <v>1</v>
      </c>
      <c r="C41" s="10" t="s">
        <v>23</v>
      </c>
      <c r="D41" s="10" t="s">
        <v>18</v>
      </c>
    </row>
    <row r="42" spans="1:6" ht="37.5">
      <c r="A42" s="11" t="s">
        <v>2</v>
      </c>
      <c r="B42" s="17">
        <v>2210</v>
      </c>
      <c r="C42" s="41">
        <v>10247.17</v>
      </c>
      <c r="D42" s="41">
        <v>10247.17</v>
      </c>
      <c r="F42" s="24"/>
    </row>
    <row r="43" spans="1:6" ht="18.75">
      <c r="A43" s="12" t="s">
        <v>3</v>
      </c>
      <c r="B43" s="17">
        <v>2230</v>
      </c>
      <c r="C43" s="41">
        <v>30116.57</v>
      </c>
      <c r="D43" s="41">
        <v>30116.57</v>
      </c>
      <c r="F43" s="24"/>
    </row>
    <row r="44" spans="1:6" ht="18.75" hidden="1">
      <c r="A44" s="12" t="s">
        <v>4</v>
      </c>
      <c r="B44" s="17">
        <v>2240</v>
      </c>
      <c r="C44" s="41"/>
      <c r="D44" s="41"/>
      <c r="F44" s="24"/>
    </row>
    <row r="45" spans="1:6" ht="18.75" hidden="1">
      <c r="A45" s="12" t="s">
        <v>10</v>
      </c>
      <c r="B45" s="35">
        <v>2275</v>
      </c>
      <c r="C45" s="41"/>
      <c r="D45" s="41"/>
      <c r="F45" s="24"/>
    </row>
    <row r="46" spans="1:6" ht="18.75" hidden="1">
      <c r="A46" s="11" t="s">
        <v>15</v>
      </c>
      <c r="B46" s="17">
        <v>2800</v>
      </c>
      <c r="C46" s="41"/>
      <c r="D46" s="41"/>
      <c r="F46" s="24"/>
    </row>
    <row r="47" spans="1:6" ht="37.5">
      <c r="A47" s="11" t="s">
        <v>12</v>
      </c>
      <c r="B47" s="17">
        <v>3110</v>
      </c>
      <c r="C47" s="41">
        <v>19326.28</v>
      </c>
      <c r="D47" s="41">
        <v>19326.28</v>
      </c>
      <c r="F47" s="24"/>
    </row>
    <row r="48" spans="1:6" ht="18.75" hidden="1">
      <c r="A48" s="18" t="s">
        <v>16</v>
      </c>
      <c r="B48" s="19">
        <v>3132</v>
      </c>
      <c r="C48" s="20"/>
      <c r="D48" s="20"/>
      <c r="F48" s="24"/>
    </row>
    <row r="49" spans="1:6" ht="18.75">
      <c r="A49" s="11" t="s">
        <v>13</v>
      </c>
      <c r="B49" s="17"/>
      <c r="C49" s="14">
        <f>C42+C43+C46+C47+C48</f>
        <v>59690.02</v>
      </c>
      <c r="D49" s="14">
        <f>D42+D43+D46+D47+D48</f>
        <v>59690.02</v>
      </c>
      <c r="F49" s="24"/>
    </row>
    <row r="55" spans="1:6" ht="35.25" customHeight="1">
      <c r="A55" s="46" t="s">
        <v>56</v>
      </c>
      <c r="B55" s="47"/>
      <c r="C55" s="47"/>
      <c r="D55" s="47"/>
    </row>
    <row r="57" spans="1:6" ht="18.75">
      <c r="A57" s="48" t="s">
        <v>27</v>
      </c>
      <c r="B57" s="49"/>
      <c r="C57" s="50" t="s">
        <v>28</v>
      </c>
      <c r="D57" s="49"/>
    </row>
    <row r="58" spans="1:6" ht="18.75">
      <c r="A58" s="34" t="s">
        <v>36</v>
      </c>
      <c r="B58" s="31">
        <v>2210</v>
      </c>
      <c r="C58" s="62">
        <f>840+560+616</f>
        <v>2016</v>
      </c>
      <c r="D58" s="62"/>
    </row>
    <row r="59" spans="1:6" ht="18.75" hidden="1">
      <c r="A59" s="34" t="s">
        <v>30</v>
      </c>
      <c r="B59" s="31">
        <v>2210</v>
      </c>
      <c r="C59" s="60"/>
      <c r="D59" s="61"/>
    </row>
    <row r="60" spans="1:6" ht="18.75">
      <c r="A60" s="34" t="s">
        <v>33</v>
      </c>
      <c r="B60" s="31">
        <v>2210</v>
      </c>
      <c r="C60" s="44">
        <v>7281.4</v>
      </c>
      <c r="D60" s="45"/>
    </row>
    <row r="61" spans="1:6" ht="18.75" hidden="1">
      <c r="A61" s="34" t="s">
        <v>38</v>
      </c>
      <c r="B61" s="32">
        <v>3110.221</v>
      </c>
      <c r="C61" s="54"/>
      <c r="D61" s="55"/>
    </row>
    <row r="62" spans="1:6" ht="18.75" hidden="1">
      <c r="A62" s="34" t="s">
        <v>29</v>
      </c>
      <c r="B62" s="31">
        <v>2210</v>
      </c>
      <c r="C62" s="54"/>
      <c r="D62" s="55"/>
    </row>
    <row r="63" spans="1:6" ht="18.75" hidden="1">
      <c r="A63" s="34" t="s">
        <v>31</v>
      </c>
      <c r="B63" s="31">
        <v>2210</v>
      </c>
      <c r="C63" s="54"/>
      <c r="D63" s="55"/>
    </row>
    <row r="64" spans="1:6" ht="18.75" hidden="1">
      <c r="A64" s="34" t="s">
        <v>37</v>
      </c>
      <c r="B64" s="31">
        <v>2210</v>
      </c>
      <c r="C64" s="54"/>
      <c r="D64" s="55"/>
    </row>
    <row r="65" spans="1:4" ht="18.75">
      <c r="A65" s="34" t="s">
        <v>32</v>
      </c>
      <c r="B65" s="31">
        <v>3110</v>
      </c>
      <c r="C65" s="44">
        <v>19326.28</v>
      </c>
      <c r="D65" s="45"/>
    </row>
    <row r="66" spans="1:4" ht="18.75" hidden="1">
      <c r="A66" s="34" t="s">
        <v>34</v>
      </c>
      <c r="B66" s="31">
        <v>2210</v>
      </c>
      <c r="C66" s="54"/>
      <c r="D66" s="55"/>
    </row>
    <row r="67" spans="1:4" ht="18.75" hidden="1">
      <c r="A67" s="34" t="s">
        <v>35</v>
      </c>
      <c r="B67" s="31">
        <v>2210</v>
      </c>
      <c r="C67" s="54"/>
      <c r="D67" s="55"/>
    </row>
    <row r="68" spans="1:4" ht="18.75" hidden="1">
      <c r="A68" s="34" t="s">
        <v>47</v>
      </c>
      <c r="B68" s="31">
        <v>2240</v>
      </c>
      <c r="C68" s="54"/>
      <c r="D68" s="55"/>
    </row>
    <row r="69" spans="1:4" ht="18.75">
      <c r="A69" s="34" t="s">
        <v>39</v>
      </c>
      <c r="B69" s="31">
        <v>2230</v>
      </c>
      <c r="C69" s="44">
        <v>30116.57</v>
      </c>
      <c r="D69" s="45"/>
    </row>
    <row r="70" spans="1:4" ht="18.75" hidden="1">
      <c r="A70" s="34" t="s">
        <v>40</v>
      </c>
      <c r="B70" s="31">
        <v>2210</v>
      </c>
      <c r="C70" s="54"/>
      <c r="D70" s="55"/>
    </row>
    <row r="71" spans="1:4" ht="18.75">
      <c r="A71" s="34" t="s">
        <v>46</v>
      </c>
      <c r="B71" s="31">
        <v>2210</v>
      </c>
      <c r="C71" s="44">
        <f>491.85+457.92</f>
        <v>949.77</v>
      </c>
      <c r="D71" s="45"/>
    </row>
    <row r="72" spans="1:4" ht="18.75" hidden="1">
      <c r="A72" s="34" t="s">
        <v>44</v>
      </c>
      <c r="B72" s="31">
        <v>2210</v>
      </c>
      <c r="C72" s="44"/>
      <c r="D72" s="45"/>
    </row>
    <row r="73" spans="1:4" ht="18.75" hidden="1">
      <c r="A73" s="34" t="s">
        <v>43</v>
      </c>
      <c r="B73" s="31">
        <v>2210</v>
      </c>
      <c r="C73" s="44"/>
      <c r="D73" s="45"/>
    </row>
    <row r="74" spans="1:4" ht="18.75" hidden="1">
      <c r="A74" s="34" t="s">
        <v>45</v>
      </c>
      <c r="B74" s="35">
        <v>2210</v>
      </c>
      <c r="C74" s="44"/>
      <c r="D74" s="45"/>
    </row>
    <row r="75" spans="1:4" ht="18.75">
      <c r="A75" s="42"/>
      <c r="B75" s="43"/>
      <c r="C75" s="44"/>
      <c r="D75" s="45"/>
    </row>
    <row r="76" spans="1:4" ht="18.75">
      <c r="A76" s="42"/>
      <c r="B76" s="43"/>
      <c r="C76" s="52">
        <f>SUM(C58:D75)</f>
        <v>59690.02</v>
      </c>
      <c r="D76" s="53"/>
    </row>
  </sheetData>
  <mergeCells count="29">
    <mergeCell ref="A2:D2"/>
    <mergeCell ref="A4:D4"/>
    <mergeCell ref="A27:D27"/>
    <mergeCell ref="A39:D39"/>
    <mergeCell ref="C63:D63"/>
    <mergeCell ref="A55:D55"/>
    <mergeCell ref="C62:D62"/>
    <mergeCell ref="C59:D59"/>
    <mergeCell ref="C60:D60"/>
    <mergeCell ref="C61:D61"/>
    <mergeCell ref="A57:B57"/>
    <mergeCell ref="C57:D57"/>
    <mergeCell ref="C58:D58"/>
    <mergeCell ref="A3:D3"/>
    <mergeCell ref="C64:D64"/>
    <mergeCell ref="C65:D65"/>
    <mergeCell ref="C66:D66"/>
    <mergeCell ref="C67:D67"/>
    <mergeCell ref="C68:D68"/>
    <mergeCell ref="C69:D69"/>
    <mergeCell ref="A75:B75"/>
    <mergeCell ref="C75:D75"/>
    <mergeCell ref="A76:B76"/>
    <mergeCell ref="C76:D76"/>
    <mergeCell ref="C70:D70"/>
    <mergeCell ref="C71:D71"/>
    <mergeCell ref="C72:D72"/>
    <mergeCell ref="C73:D73"/>
    <mergeCell ref="C74:D7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8"/>
  <sheetViews>
    <sheetView workbookViewId="0">
      <selection activeCell="E7" sqref="E1:E1048576"/>
    </sheetView>
  </sheetViews>
  <sheetFormatPr defaultRowHeight="15"/>
  <cols>
    <col min="1" max="1" width="40.875" style="3" customWidth="1"/>
    <col min="2" max="2" width="9" style="1" customWidth="1"/>
    <col min="3" max="3" width="19.5" customWidth="1"/>
    <col min="4" max="4" width="16.75" customWidth="1"/>
    <col min="5" max="5" width="10.5" hidden="1" customWidth="1"/>
    <col min="6" max="6" width="10.875" customWidth="1"/>
  </cols>
  <sheetData>
    <row r="2" spans="1:9" ht="75.75" customHeight="1">
      <c r="A2" s="46" t="s">
        <v>55</v>
      </c>
      <c r="B2" s="56"/>
      <c r="C2" s="56"/>
      <c r="D2" s="56"/>
    </row>
    <row r="3" spans="1:9" ht="84" customHeight="1">
      <c r="A3" s="63" t="s">
        <v>50</v>
      </c>
      <c r="B3" s="56"/>
      <c r="C3" s="56"/>
      <c r="D3" s="56"/>
      <c r="I3" s="29"/>
    </row>
    <row r="4" spans="1:9" ht="42" customHeight="1">
      <c r="A4" s="57" t="s">
        <v>24</v>
      </c>
      <c r="B4" s="58"/>
      <c r="C4" s="58"/>
      <c r="D4" s="58"/>
    </row>
    <row r="5" spans="1:9" s="2" customFormat="1" ht="72.75" customHeight="1">
      <c r="A5" s="9" t="s">
        <v>0</v>
      </c>
      <c r="B5" s="9" t="s">
        <v>1</v>
      </c>
      <c r="C5" s="10" t="s">
        <v>23</v>
      </c>
      <c r="D5" s="10" t="s">
        <v>17</v>
      </c>
    </row>
    <row r="6" spans="1:9" s="2" customFormat="1" ht="18.75">
      <c r="A6" s="21" t="s">
        <v>22</v>
      </c>
      <c r="B6" s="16">
        <v>2111</v>
      </c>
      <c r="C6" s="23">
        <f>371280+44310+756120</f>
        <v>1171710</v>
      </c>
      <c r="D6" s="23">
        <f>308507.15+40915.14+675272.48</f>
        <v>1024694.77</v>
      </c>
      <c r="E6" s="24">
        <f>C6-D6</f>
        <v>147015.22999999998</v>
      </c>
      <c r="F6" s="24"/>
    </row>
    <row r="7" spans="1:9" s="2" customFormat="1" ht="18.75">
      <c r="A7" s="21" t="s">
        <v>41</v>
      </c>
      <c r="B7" s="16">
        <v>2120</v>
      </c>
      <c r="C7" s="23">
        <f>81690+9750+166350</f>
        <v>257790</v>
      </c>
      <c r="D7" s="23">
        <f>9001.37+74024.03+149326.8</f>
        <v>232352.19999999998</v>
      </c>
      <c r="E7" s="24">
        <f t="shared" ref="E7:E24" si="0">C7-D7</f>
        <v>25437.800000000017</v>
      </c>
      <c r="F7" s="24"/>
    </row>
    <row r="8" spans="1:9" ht="37.5">
      <c r="A8" s="11" t="s">
        <v>2</v>
      </c>
      <c r="B8" s="16">
        <v>2210</v>
      </c>
      <c r="C8" s="13">
        <v>54570</v>
      </c>
      <c r="D8" s="13">
        <f>35675+163+3718.5+14526.46</f>
        <v>54082.96</v>
      </c>
      <c r="E8" s="24">
        <f t="shared" si="0"/>
        <v>487.04000000000087</v>
      </c>
      <c r="F8" s="24"/>
    </row>
    <row r="9" spans="1:9" ht="18.75">
      <c r="A9" s="11" t="s">
        <v>3</v>
      </c>
      <c r="B9" s="16">
        <v>2230</v>
      </c>
      <c r="C9" s="13">
        <v>44380</v>
      </c>
      <c r="D9" s="13">
        <v>33875.5</v>
      </c>
      <c r="E9" s="24">
        <f t="shared" si="0"/>
        <v>10504.5</v>
      </c>
      <c r="F9" s="24"/>
    </row>
    <row r="10" spans="1:9" ht="18.75">
      <c r="A10" s="11" t="s">
        <v>4</v>
      </c>
      <c r="B10" s="16">
        <v>2240</v>
      </c>
      <c r="C10" s="13">
        <f>236350+18950</f>
        <v>255300</v>
      </c>
      <c r="D10" s="13">
        <v>255276.63</v>
      </c>
      <c r="E10" s="24">
        <f t="shared" si="0"/>
        <v>23.369999999995343</v>
      </c>
      <c r="F10" s="24"/>
    </row>
    <row r="11" spans="1:9" ht="18.75" hidden="1">
      <c r="A11" s="11" t="s">
        <v>5</v>
      </c>
      <c r="B11" s="16">
        <v>2250</v>
      </c>
      <c r="C11" s="13"/>
      <c r="D11" s="13"/>
      <c r="E11" s="24">
        <f t="shared" si="0"/>
        <v>0</v>
      </c>
      <c r="F11" s="24"/>
    </row>
    <row r="12" spans="1:9" ht="18.75" hidden="1">
      <c r="A12" s="11" t="s">
        <v>6</v>
      </c>
      <c r="B12" s="16">
        <v>2271</v>
      </c>
      <c r="C12" s="13"/>
      <c r="D12" s="13"/>
      <c r="E12" s="24">
        <f t="shared" si="0"/>
        <v>0</v>
      </c>
      <c r="F12" s="24"/>
    </row>
    <row r="13" spans="1:9" ht="37.5" hidden="1">
      <c r="A13" s="11" t="s">
        <v>7</v>
      </c>
      <c r="B13" s="16">
        <v>2272</v>
      </c>
      <c r="C13" s="13"/>
      <c r="D13" s="13"/>
      <c r="E13" s="24">
        <f t="shared" si="0"/>
        <v>0</v>
      </c>
      <c r="F13" s="24"/>
    </row>
    <row r="14" spans="1:9" ht="18.75">
      <c r="A14" s="11" t="s">
        <v>8</v>
      </c>
      <c r="B14" s="16">
        <v>2273</v>
      </c>
      <c r="C14" s="13">
        <f>19380+2500</f>
        <v>21880</v>
      </c>
      <c r="D14" s="13">
        <f>19160.08+2690.99</f>
        <v>21851.07</v>
      </c>
      <c r="E14" s="24">
        <f t="shared" si="0"/>
        <v>28.930000000000291</v>
      </c>
      <c r="F14" s="24"/>
    </row>
    <row r="15" spans="1:9" ht="18.75" hidden="1">
      <c r="A15" s="11" t="s">
        <v>9</v>
      </c>
      <c r="B15" s="16">
        <v>2274</v>
      </c>
      <c r="C15" s="13"/>
      <c r="D15" s="13"/>
      <c r="E15" s="24">
        <f t="shared" si="0"/>
        <v>0</v>
      </c>
      <c r="F15" s="24"/>
    </row>
    <row r="16" spans="1:9" ht="18.75">
      <c r="A16" s="11" t="s">
        <v>10</v>
      </c>
      <c r="B16" s="16">
        <v>2275</v>
      </c>
      <c r="C16" s="13">
        <f>278300+261000</f>
        <v>539300</v>
      </c>
      <c r="D16" s="13">
        <f>277550+261000</f>
        <v>538550</v>
      </c>
      <c r="E16" s="24">
        <f t="shared" si="0"/>
        <v>750</v>
      </c>
      <c r="F16" s="24"/>
    </row>
    <row r="17" spans="1:9" ht="35.25" customHeight="1">
      <c r="A17" s="11" t="s">
        <v>11</v>
      </c>
      <c r="B17" s="16">
        <v>2282</v>
      </c>
      <c r="C17" s="13">
        <f>1200+1200</f>
        <v>2400</v>
      </c>
      <c r="D17" s="13">
        <v>2400</v>
      </c>
      <c r="E17" s="24">
        <f t="shared" si="0"/>
        <v>0</v>
      </c>
      <c r="F17" s="24"/>
    </row>
    <row r="18" spans="1:9" ht="18" hidden="1" customHeight="1">
      <c r="A18" s="11" t="s">
        <v>14</v>
      </c>
      <c r="B18" s="16">
        <v>2730</v>
      </c>
      <c r="C18" s="13"/>
      <c r="D18" s="13"/>
      <c r="E18" s="24">
        <f t="shared" si="0"/>
        <v>0</v>
      </c>
      <c r="F18" s="24"/>
    </row>
    <row r="19" spans="1:9" ht="15.75" customHeight="1">
      <c r="A19" s="11" t="s">
        <v>15</v>
      </c>
      <c r="B19" s="16">
        <v>2800</v>
      </c>
      <c r="C19" s="13">
        <f>10549</f>
        <v>10549</v>
      </c>
      <c r="D19" s="13">
        <v>3798.78</v>
      </c>
      <c r="E19" s="24">
        <f t="shared" si="0"/>
        <v>6750.2199999999993</v>
      </c>
      <c r="F19" s="24"/>
    </row>
    <row r="20" spans="1:9" ht="39" customHeight="1">
      <c r="A20" s="11" t="s">
        <v>12</v>
      </c>
      <c r="B20" s="16">
        <v>3110</v>
      </c>
      <c r="C20" s="13">
        <v>14000</v>
      </c>
      <c r="D20" s="13">
        <v>14000</v>
      </c>
      <c r="E20" s="24">
        <f t="shared" si="0"/>
        <v>0</v>
      </c>
      <c r="F20" s="24"/>
    </row>
    <row r="21" spans="1:9" ht="37.5" hidden="1">
      <c r="A21" s="11" t="s">
        <v>20</v>
      </c>
      <c r="B21" s="16">
        <v>3122</v>
      </c>
      <c r="C21" s="13"/>
      <c r="D21" s="13"/>
      <c r="E21" s="24">
        <f t="shared" si="0"/>
        <v>0</v>
      </c>
      <c r="F21" s="24"/>
      <c r="I21" t="s">
        <v>19</v>
      </c>
    </row>
    <row r="22" spans="1:9" ht="18.75" hidden="1">
      <c r="A22" s="11" t="s">
        <v>21</v>
      </c>
      <c r="B22" s="16">
        <v>3132</v>
      </c>
      <c r="C22" s="13"/>
      <c r="D22" s="13"/>
      <c r="E22" s="24">
        <f t="shared" si="0"/>
        <v>0</v>
      </c>
      <c r="F22" s="24"/>
    </row>
    <row r="23" spans="1:9" ht="37.5" hidden="1">
      <c r="A23" s="30" t="s">
        <v>42</v>
      </c>
      <c r="B23" s="16">
        <v>3142</v>
      </c>
      <c r="C23" s="13"/>
      <c r="D23" s="13"/>
      <c r="E23" s="24">
        <f t="shared" si="0"/>
        <v>0</v>
      </c>
      <c r="F23" s="24"/>
    </row>
    <row r="24" spans="1:9" ht="18.75">
      <c r="A24" s="11" t="s">
        <v>13</v>
      </c>
      <c r="B24" s="16"/>
      <c r="C24" s="14">
        <f>SUM(C6:C23)</f>
        <v>2371879</v>
      </c>
      <c r="D24" s="14">
        <f>SUM(D6:D23)</f>
        <v>2180881.9099999997</v>
      </c>
      <c r="E24" s="24">
        <f t="shared" si="0"/>
        <v>190997.09000000032</v>
      </c>
      <c r="F24" s="24"/>
    </row>
    <row r="25" spans="1:9" ht="18.75">
      <c r="A25" s="6"/>
      <c r="B25" s="7"/>
      <c r="C25" s="8"/>
      <c r="D25" s="8"/>
    </row>
    <row r="26" spans="1:9" ht="18.75" hidden="1">
      <c r="A26" s="6"/>
      <c r="B26" s="7"/>
      <c r="C26" s="8"/>
      <c r="D26" s="8"/>
    </row>
    <row r="27" spans="1:9" ht="34.5" hidden="1" customHeight="1">
      <c r="A27" s="51" t="s">
        <v>25</v>
      </c>
      <c r="B27" s="59"/>
      <c r="C27" s="59"/>
      <c r="D27" s="59"/>
    </row>
    <row r="28" spans="1:9" ht="18.75" hidden="1">
      <c r="A28" s="25"/>
      <c r="B28" s="7"/>
      <c r="C28" s="26"/>
      <c r="D28" s="27"/>
    </row>
    <row r="29" spans="1:9" ht="75" hidden="1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 hidden="1">
      <c r="A30" s="11" t="s">
        <v>2</v>
      </c>
      <c r="B30" s="17">
        <v>2210</v>
      </c>
      <c r="C30" s="13"/>
      <c r="D30" s="13"/>
      <c r="F30" s="24"/>
    </row>
    <row r="31" spans="1:9" ht="18.75" hidden="1">
      <c r="A31" s="12" t="s">
        <v>3</v>
      </c>
      <c r="B31" s="17">
        <v>2230</v>
      </c>
      <c r="C31" s="13"/>
      <c r="D31" s="13"/>
      <c r="F31" s="24"/>
    </row>
    <row r="32" spans="1:9" ht="18.75" hidden="1">
      <c r="A32" s="12" t="s">
        <v>4</v>
      </c>
      <c r="B32" s="17">
        <v>2240</v>
      </c>
      <c r="C32" s="13"/>
      <c r="D32" s="13"/>
      <c r="F32" s="24"/>
    </row>
    <row r="33" spans="1:6" ht="18.75" hidden="1">
      <c r="A33" s="11" t="s">
        <v>10</v>
      </c>
      <c r="B33" s="28">
        <v>2275</v>
      </c>
      <c r="C33" s="13"/>
      <c r="D33" s="13"/>
      <c r="F33" s="24"/>
    </row>
    <row r="34" spans="1:6" ht="18.75" hidden="1">
      <c r="A34" s="11" t="s">
        <v>15</v>
      </c>
      <c r="B34" s="17">
        <v>2800</v>
      </c>
      <c r="C34" s="13"/>
      <c r="D34" s="13"/>
      <c r="F34" s="24"/>
    </row>
    <row r="35" spans="1:6" ht="37.5" hidden="1">
      <c r="A35" s="11" t="s">
        <v>12</v>
      </c>
      <c r="B35" s="17">
        <v>3110</v>
      </c>
      <c r="C35" s="13"/>
      <c r="D35" s="13"/>
      <c r="F35" s="24"/>
    </row>
    <row r="36" spans="1:6" ht="18.75" hidden="1">
      <c r="A36" s="18" t="s">
        <v>16</v>
      </c>
      <c r="B36" s="19">
        <v>3132</v>
      </c>
      <c r="C36" s="20"/>
      <c r="D36" s="20"/>
      <c r="F36" s="24"/>
    </row>
    <row r="37" spans="1:6" ht="18.75" hidden="1">
      <c r="A37" s="11" t="s">
        <v>13</v>
      </c>
      <c r="B37" s="17"/>
      <c r="C37" s="14">
        <f>SUM(C30:C36)</f>
        <v>0</v>
      </c>
      <c r="D37" s="14">
        <f>SUM(D30:D36)</f>
        <v>0</v>
      </c>
      <c r="F37" s="24"/>
    </row>
    <row r="38" spans="1:6">
      <c r="A38" s="1"/>
      <c r="B38" s="5"/>
      <c r="C38" s="4"/>
      <c r="D38" s="4"/>
    </row>
    <row r="39" spans="1:6">
      <c r="A39" s="1"/>
      <c r="B39" s="5"/>
      <c r="C39" s="4"/>
      <c r="D39" s="4"/>
    </row>
    <row r="40" spans="1:6" ht="36" customHeight="1">
      <c r="A40" s="46" t="s">
        <v>26</v>
      </c>
      <c r="B40" s="47"/>
      <c r="C40" s="47"/>
      <c r="D40" s="47"/>
    </row>
    <row r="41" spans="1:6">
      <c r="A41" s="1"/>
      <c r="B41" s="5"/>
      <c r="C41" s="4"/>
      <c r="D41" s="4"/>
    </row>
    <row r="42" spans="1:6" ht="75">
      <c r="A42" s="15" t="s">
        <v>0</v>
      </c>
      <c r="B42" s="15" t="s">
        <v>1</v>
      </c>
      <c r="C42" s="10" t="s">
        <v>23</v>
      </c>
      <c r="D42" s="10" t="s">
        <v>18</v>
      </c>
    </row>
    <row r="43" spans="1:6" ht="37.5">
      <c r="A43" s="11" t="s">
        <v>2</v>
      </c>
      <c r="B43" s="17">
        <v>2210</v>
      </c>
      <c r="C43" s="13">
        <f>4500+188</f>
        <v>4688</v>
      </c>
      <c r="D43" s="13">
        <f>4500+188</f>
        <v>4688</v>
      </c>
      <c r="F43" s="24"/>
    </row>
    <row r="44" spans="1:6" ht="18.75">
      <c r="A44" s="12" t="s">
        <v>3</v>
      </c>
      <c r="B44" s="17">
        <v>2230</v>
      </c>
      <c r="C44" s="13">
        <v>4956.6099999999997</v>
      </c>
      <c r="D44" s="13">
        <v>4956.6099999999997</v>
      </c>
      <c r="F44" s="24"/>
    </row>
    <row r="45" spans="1:6" ht="18.75" hidden="1">
      <c r="A45" s="12" t="s">
        <v>4</v>
      </c>
      <c r="B45" s="17">
        <v>2240</v>
      </c>
      <c r="C45" s="13"/>
      <c r="D45" s="13"/>
      <c r="F45" s="24"/>
    </row>
    <row r="46" spans="1:6" ht="18.75" hidden="1">
      <c r="A46" s="12" t="s">
        <v>10</v>
      </c>
      <c r="B46" s="35">
        <v>2275</v>
      </c>
      <c r="C46" s="13"/>
      <c r="D46" s="13"/>
      <c r="F46" s="24"/>
    </row>
    <row r="47" spans="1:6" ht="18.75" hidden="1">
      <c r="A47" s="11" t="s">
        <v>15</v>
      </c>
      <c r="B47" s="17">
        <v>2800</v>
      </c>
      <c r="C47" s="13"/>
      <c r="D47" s="13"/>
      <c r="F47" s="24"/>
    </row>
    <row r="48" spans="1:6" ht="37.5" hidden="1">
      <c r="A48" s="11" t="s">
        <v>12</v>
      </c>
      <c r="B48" s="17">
        <v>3110</v>
      </c>
      <c r="C48" s="13"/>
      <c r="D48" s="13"/>
      <c r="F48" s="24"/>
    </row>
    <row r="49" spans="1:7" ht="18.75" hidden="1">
      <c r="A49" s="18" t="s">
        <v>16</v>
      </c>
      <c r="B49" s="19">
        <v>3132</v>
      </c>
      <c r="C49" s="20"/>
      <c r="D49" s="20"/>
      <c r="F49" s="24"/>
    </row>
    <row r="50" spans="1:7" ht="18.75">
      <c r="A50" s="11" t="s">
        <v>13</v>
      </c>
      <c r="B50" s="17"/>
      <c r="C50" s="14">
        <f>C43+C44+C47+C48+C49</f>
        <v>9644.61</v>
      </c>
      <c r="D50" s="14">
        <f>D43+D44+D47+D48+D49</f>
        <v>9644.61</v>
      </c>
      <c r="F50" s="24"/>
    </row>
    <row r="51" spans="1:7" ht="18.75">
      <c r="A51" s="36"/>
      <c r="B51" s="37"/>
      <c r="C51" s="38"/>
      <c r="D51" s="38"/>
      <c r="F51" s="24"/>
    </row>
    <row r="52" spans="1:7" ht="18.75">
      <c r="A52" s="36"/>
      <c r="B52" s="37"/>
      <c r="C52" s="38"/>
      <c r="D52" s="38"/>
      <c r="F52" s="24"/>
    </row>
    <row r="54" spans="1:7" ht="18.75">
      <c r="G54" s="33"/>
    </row>
    <row r="55" spans="1:7" ht="33" customHeight="1">
      <c r="A55" s="46" t="s">
        <v>54</v>
      </c>
      <c r="B55" s="47"/>
      <c r="C55" s="47"/>
      <c r="D55" s="47"/>
    </row>
    <row r="57" spans="1:7" ht="18.75">
      <c r="A57" s="48" t="s">
        <v>27</v>
      </c>
      <c r="B57" s="49"/>
      <c r="C57" s="50" t="s">
        <v>28</v>
      </c>
      <c r="D57" s="49"/>
    </row>
    <row r="58" spans="1:7" ht="18.75" hidden="1">
      <c r="A58" s="34" t="s">
        <v>36</v>
      </c>
      <c r="B58" s="31">
        <v>2210</v>
      </c>
      <c r="C58" s="62"/>
      <c r="D58" s="62"/>
    </row>
    <row r="59" spans="1:7" ht="36" hidden="1" customHeight="1">
      <c r="A59" s="34" t="s">
        <v>30</v>
      </c>
      <c r="B59" s="31">
        <v>2210</v>
      </c>
      <c r="C59" s="60"/>
      <c r="D59" s="61"/>
    </row>
    <row r="60" spans="1:7" ht="18.75" hidden="1">
      <c r="A60" s="34" t="s">
        <v>33</v>
      </c>
      <c r="B60" s="31">
        <v>2210</v>
      </c>
      <c r="C60" s="60"/>
      <c r="D60" s="61"/>
    </row>
    <row r="61" spans="1:7" ht="18.75" hidden="1">
      <c r="A61" s="34" t="s">
        <v>38</v>
      </c>
      <c r="B61" s="32">
        <v>3110.221</v>
      </c>
      <c r="C61" s="44"/>
      <c r="D61" s="45"/>
    </row>
    <row r="62" spans="1:7" ht="18.75" hidden="1">
      <c r="A62" s="34" t="s">
        <v>29</v>
      </c>
      <c r="B62" s="31">
        <v>2210</v>
      </c>
      <c r="C62" s="60"/>
      <c r="D62" s="61"/>
    </row>
    <row r="63" spans="1:7" ht="18.75" hidden="1">
      <c r="A63" s="34" t="s">
        <v>31</v>
      </c>
      <c r="B63" s="31">
        <v>2210</v>
      </c>
      <c r="C63" s="60"/>
      <c r="D63" s="61"/>
    </row>
    <row r="64" spans="1:7" ht="18.75" hidden="1">
      <c r="A64" s="34" t="s">
        <v>37</v>
      </c>
      <c r="B64" s="31">
        <v>2210</v>
      </c>
      <c r="C64" s="60"/>
      <c r="D64" s="61"/>
    </row>
    <row r="65" spans="1:4" ht="18.75" hidden="1">
      <c r="A65" s="34" t="s">
        <v>32</v>
      </c>
      <c r="B65" s="31">
        <v>3110</v>
      </c>
      <c r="C65" s="44"/>
      <c r="D65" s="45"/>
    </row>
    <row r="66" spans="1:4" ht="18.75" hidden="1">
      <c r="A66" s="34" t="s">
        <v>34</v>
      </c>
      <c r="B66" s="31">
        <v>2210</v>
      </c>
      <c r="C66" s="44"/>
      <c r="D66" s="45"/>
    </row>
    <row r="67" spans="1:4" ht="18.75" hidden="1">
      <c r="A67" s="34" t="s">
        <v>35</v>
      </c>
      <c r="B67" s="31">
        <v>2210</v>
      </c>
      <c r="C67" s="44"/>
      <c r="D67" s="45"/>
    </row>
    <row r="68" spans="1:4" ht="18.75" hidden="1">
      <c r="A68" s="34" t="s">
        <v>47</v>
      </c>
      <c r="B68" s="31">
        <v>2240</v>
      </c>
      <c r="C68" s="44"/>
      <c r="D68" s="45"/>
    </row>
    <row r="69" spans="1:4" ht="18.75">
      <c r="A69" s="34" t="s">
        <v>39</v>
      </c>
      <c r="B69" s="31">
        <v>2230</v>
      </c>
      <c r="C69" s="44">
        <v>4956.6099999999997</v>
      </c>
      <c r="D69" s="45"/>
    </row>
    <row r="70" spans="1:4" ht="18.75" hidden="1">
      <c r="A70" s="34" t="s">
        <v>40</v>
      </c>
      <c r="B70" s="31">
        <v>2210</v>
      </c>
      <c r="C70" s="44"/>
      <c r="D70" s="45"/>
    </row>
    <row r="71" spans="1:4" ht="18.75">
      <c r="A71" s="34" t="s">
        <v>46</v>
      </c>
      <c r="B71" s="31">
        <v>2210</v>
      </c>
      <c r="C71" s="44">
        <v>188</v>
      </c>
      <c r="D71" s="45"/>
    </row>
    <row r="72" spans="1:4" ht="18.75" hidden="1">
      <c r="A72" s="34" t="s">
        <v>44</v>
      </c>
      <c r="B72" s="31">
        <v>2210</v>
      </c>
      <c r="C72" s="44"/>
      <c r="D72" s="45"/>
    </row>
    <row r="73" spans="1:4" ht="18.75" hidden="1">
      <c r="A73" s="34" t="s">
        <v>43</v>
      </c>
      <c r="B73" s="31">
        <v>2210</v>
      </c>
      <c r="C73" s="44"/>
      <c r="D73" s="45"/>
    </row>
    <row r="74" spans="1:4" ht="18.75" hidden="1">
      <c r="A74" s="34" t="s">
        <v>45</v>
      </c>
      <c r="B74" s="35">
        <v>2210</v>
      </c>
      <c r="C74" s="44"/>
      <c r="D74" s="45"/>
    </row>
    <row r="75" spans="1:4" ht="18.75">
      <c r="A75" s="42"/>
      <c r="B75" s="43"/>
      <c r="C75" s="44"/>
      <c r="D75" s="45"/>
    </row>
    <row r="76" spans="1:4" ht="18.75">
      <c r="A76" s="42"/>
      <c r="B76" s="43"/>
      <c r="C76" s="52">
        <f>SUM(C58:D75)</f>
        <v>5144.6099999999997</v>
      </c>
      <c r="D76" s="53"/>
    </row>
    <row r="78" spans="1:4" ht="33" customHeight="1">
      <c r="A78" s="46" t="s">
        <v>51</v>
      </c>
      <c r="B78" s="47"/>
      <c r="C78" s="47"/>
      <c r="D78" s="47"/>
    </row>
  </sheetData>
  <mergeCells count="30">
    <mergeCell ref="A78:D78"/>
    <mergeCell ref="A55:D55"/>
    <mergeCell ref="A57:B57"/>
    <mergeCell ref="C57:D57"/>
    <mergeCell ref="C59:D59"/>
    <mergeCell ref="C58:D58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A2:D2"/>
    <mergeCell ref="A4:D4"/>
    <mergeCell ref="A27:D27"/>
    <mergeCell ref="A40:D40"/>
    <mergeCell ref="A75:B75"/>
    <mergeCell ref="C75:D75"/>
    <mergeCell ref="A3:D3"/>
    <mergeCell ref="A76:B76"/>
    <mergeCell ref="C76:D76"/>
    <mergeCell ref="C70:D70"/>
    <mergeCell ref="C71:D71"/>
    <mergeCell ref="C72:D72"/>
    <mergeCell ref="C73:D73"/>
    <mergeCell ref="C74:D7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74"/>
  <sheetViews>
    <sheetView workbookViewId="0">
      <selection activeCell="A3" sqref="A3:D3"/>
    </sheetView>
  </sheetViews>
  <sheetFormatPr defaultRowHeight="15"/>
  <sheetData>
    <row r="2" spans="1:1" ht="18.75">
      <c r="A2" s="7" t="s">
        <v>53</v>
      </c>
    </row>
    <row r="3" spans="1:1" ht="18.75">
      <c r="A3" s="7"/>
    </row>
    <row r="42" spans="4:4">
      <c r="D42">
        <f>C60+C71</f>
        <v>7281.4</v>
      </c>
    </row>
    <row r="43" spans="4:4">
      <c r="D43">
        <f>C69</f>
        <v>17740.32</v>
      </c>
    </row>
    <row r="47" spans="4:4">
      <c r="D47">
        <f>C65</f>
        <v>15234.12</v>
      </c>
    </row>
    <row r="54" spans="1:3" ht="18.75">
      <c r="A54" s="7" t="s">
        <v>48</v>
      </c>
    </row>
    <row r="55" spans="1:3" ht="18.75">
      <c r="A55" s="7" t="s">
        <v>52</v>
      </c>
    </row>
    <row r="58" spans="1:3" hidden="1"/>
    <row r="59" spans="1:3" hidden="1"/>
    <row r="60" spans="1:3">
      <c r="C60">
        <v>7281.4</v>
      </c>
    </row>
    <row r="61" spans="1:3" hidden="1"/>
    <row r="62" spans="1:3" hidden="1"/>
    <row r="63" spans="1:3" hidden="1"/>
    <row r="64" spans="1:3" hidden="1"/>
    <row r="65" spans="3:3">
      <c r="C65">
        <v>15234.12</v>
      </c>
    </row>
    <row r="66" spans="3:3" hidden="1"/>
    <row r="67" spans="3:3" hidden="1"/>
    <row r="68" spans="3:3" hidden="1"/>
    <row r="69" spans="3:3">
      <c r="C69">
        <v>17740.32</v>
      </c>
    </row>
    <row r="70" spans="3:3" hidden="1"/>
    <row r="72" spans="3:3" hidden="1"/>
    <row r="73" spans="3:3" hidden="1"/>
    <row r="74" spans="3:3" hidden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Попельнастівська ЗШ І-ІІІ ст</vt:lpstr>
      <vt:lpstr>Долинська філія </vt:lpstr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2020-01-14T08:00:32Z</cp:lastPrinted>
  <dcterms:created xsi:type="dcterms:W3CDTF">2017-11-02T06:22:39Z</dcterms:created>
  <dcterms:modified xsi:type="dcterms:W3CDTF">2020-01-14T09:30:33Z</dcterms:modified>
</cp:coreProperties>
</file>