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Лист1" sheetId="51" r:id="rId5"/>
  </sheets>
  <calcPr calcId="125725"/>
</workbook>
</file>

<file path=xl/calcChain.xml><?xml version="1.0" encoding="utf-8"?>
<calcChain xmlns="http://schemas.openxmlformats.org/spreadsheetml/2006/main">
  <c r="C8" i="45"/>
  <c r="C19" i="36"/>
  <c r="C19" i="35"/>
  <c r="C9"/>
  <c r="C9" i="45"/>
  <c r="C14" i="36"/>
  <c r="C14" i="35"/>
  <c r="C14" i="45"/>
  <c r="C13" i="36"/>
  <c r="C13" i="35"/>
  <c r="C12" i="45"/>
  <c r="C7" i="36"/>
  <c r="C7" i="37"/>
  <c r="C7" i="45"/>
  <c r="C6" i="37"/>
  <c r="C6" i="35"/>
  <c r="C6" i="36"/>
  <c r="C6" i="45"/>
  <c r="C31"/>
  <c r="D24"/>
  <c r="D7" i="36"/>
  <c r="D6"/>
  <c r="D8"/>
  <c r="D14" i="45"/>
  <c r="D9"/>
  <c r="D7"/>
  <c r="D6"/>
  <c r="D7" i="37"/>
  <c r="D6"/>
  <c r="D14" i="36"/>
  <c r="D13"/>
  <c r="D10"/>
  <c r="D9"/>
  <c r="C62" i="45"/>
  <c r="C61" i="37"/>
  <c r="C63" i="36"/>
  <c r="C64" i="35"/>
  <c r="C56" i="36"/>
  <c r="C57" i="35"/>
  <c r="C73" i="45" l="1"/>
  <c r="C72" i="37"/>
  <c r="C74" i="36"/>
  <c r="C75" i="35"/>
  <c r="D24" i="37" l="1"/>
  <c r="D24" i="36"/>
  <c r="D24" i="35"/>
  <c r="C50" i="45" l="1"/>
  <c r="D50"/>
  <c r="C37"/>
  <c r="D37"/>
  <c r="C49" i="37"/>
  <c r="D49"/>
  <c r="D36"/>
  <c r="C36"/>
  <c r="C50" i="36"/>
  <c r="D50"/>
  <c r="D37"/>
  <c r="C37"/>
  <c r="C51" i="35"/>
  <c r="D51"/>
  <c r="D37"/>
  <c r="C37"/>
  <c r="C24" i="45" l="1"/>
  <c r="C24" i="37"/>
  <c r="C24" i="36"/>
  <c r="C24" i="35" l="1"/>
</calcChain>
</file>

<file path=xl/sharedStrings.xml><?xml version="1.0" encoding="utf-8"?>
<sst xmlns="http://schemas.openxmlformats.org/spreadsheetml/2006/main" count="293" uniqueCount="55">
  <si>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</si>
  <si>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</si>
  <si>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</si>
  <si>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</si>
  <si>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</si>
  <si>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</si>
  <si>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</si>
  <si>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</si>
  <si>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</si>
  <si>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</si>
  <si>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</si>
  <si>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</si>
  <si>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</si>
  <si>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</si>
  <si>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</si>
  <si>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</si>
  <si>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</si>
  <si>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</si>
  <si>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</si>
  <si>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</si>
  <si>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</si>
  <si>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</si>
  <si>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</si>
  <si>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</si>
  <si>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</si>
  <si>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</si>
  <si>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</si>
  <si>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</si>
  <si>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</si>
  <si>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</si>
  <si>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</si>
  <si>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</si>
  <si>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</si>
  <si>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</si>
  <si>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</si>
  <si>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</si>
  <si>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</si>
  <si>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</si>
  <si>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</si>
  <si>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</si>
  <si>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</si>
  <si>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</si>
  <si>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</si>
  <si>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</si>
  <si>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</si>
  <si>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</si>
  <si>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</si>
  <si>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</si>
  <si>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</si>
  <si>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станом на 01.04.2019 року  </t>
  </si>
  <si>
    <t>Інформація про перелік товарів,робіт і послуг отриманих як благодійна допомога станом на 01.04. 2019 року</t>
  </si>
  <si>
    <t>Шарівський навчально-виховний комплекс «загальноосвітня школа І-ІІI ступенів –дошкільний навчальний заклад» Олександрійської районної ради Кіровоградської області</t>
  </si>
  <si>
    <t>Новопразька загальноосвітня школа І-ІІ ступенів Олександрійської районної ради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</si>
  <si>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</si>
  <si>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Новопразький  навчально-виховний  комплекс Олександрійської районної ради Кіровоградської області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</si>
</sst>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2" fontId="7" fillId="2" borderId="1" xfId="0" applyNumberFormat="1" applyFont="1" applyFill="1" applyBorder="1"/>
    <xf numFmtId="2" fontId="3" fillId="0" borderId="1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H9" sqref="H9"/>
    </sheetView>
  </sheetViews>
  <sheetFormatPr defaultRowHeight="15"/>
  <cols>
    <col min="1" max="1" width="40.875" style="3" customWidth="1"/>
    <col min="2" max="2" width="9" style="1" customWidth="1"/>
    <col min="3" max="3" width="17.75" customWidth="1"/>
    <col min="4" max="4" width="15.25" customWidth="1"/>
    <col min="5" max="5" width="10" bestFit="1" customWidth="1"/>
    <col min="6" max="6" width="11.125" customWidth="1"/>
  </cols>
  <sheetData>
    <row r="2" spans="1:6" ht="57" customHeight="1">
      <c r="A2" s="39" t="s">
        <v>49</v>
      </c>
      <c r="B2" s="52"/>
      <c r="C2" s="52"/>
      <c r="D2" s="52"/>
    </row>
    <row r="3" spans="1:6" ht="47.25" customHeight="1">
      <c r="A3" s="56" t="s">
        <v>54</v>
      </c>
      <c r="B3" s="57"/>
      <c r="C3" s="57"/>
      <c r="D3" s="57"/>
    </row>
    <row r="4" spans="1:6" ht="39.75" customHeight="1">
      <c r="A4" s="53" t="s">
        <v>24</v>
      </c>
      <c r="B4" s="54"/>
      <c r="C4" s="54"/>
      <c r="D4" s="54"/>
    </row>
    <row r="5" spans="1:6" s="2" customFormat="1" ht="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1201790</f>
        <v>1201790</v>
      </c>
      <c r="D6" s="22">
        <v>1150131.08</v>
      </c>
      <c r="E6" s="23"/>
      <c r="F6" s="23"/>
    </row>
    <row r="7" spans="1:6" s="2" customFormat="1" ht="18.75">
      <c r="A7" s="21" t="s">
        <v>41</v>
      </c>
      <c r="B7" s="16">
        <v>2120</v>
      </c>
      <c r="C7" s="22">
        <v>264390</v>
      </c>
      <c r="D7" s="22">
        <v>257201.12</v>
      </c>
      <c r="E7" s="23"/>
      <c r="F7" s="23"/>
    </row>
    <row r="8" spans="1:6" ht="37.5">
      <c r="A8" s="11" t="s">
        <v>2</v>
      </c>
      <c r="B8" s="16">
        <v>2210</v>
      </c>
      <c r="C8" s="13">
        <v>71147</v>
      </c>
      <c r="D8" s="13">
        <v>56893</v>
      </c>
      <c r="E8" s="23"/>
      <c r="F8" s="23"/>
    </row>
    <row r="9" spans="1:6" ht="18.75">
      <c r="A9" s="11" t="s">
        <v>3</v>
      </c>
      <c r="B9" s="16">
        <v>2230</v>
      </c>
      <c r="C9" s="13">
        <f>215320-27000</f>
        <v>188320</v>
      </c>
      <c r="D9" s="13"/>
      <c r="E9" s="23"/>
      <c r="F9" s="23"/>
    </row>
    <row r="10" spans="1:6" ht="18.75">
      <c r="A10" s="11" t="s">
        <v>4</v>
      </c>
      <c r="B10" s="16">
        <v>2240</v>
      </c>
      <c r="C10" s="13">
        <v>6040</v>
      </c>
      <c r="D10" s="13">
        <v>1413.48</v>
      </c>
      <c r="E10" s="23"/>
      <c r="F10" s="23"/>
    </row>
    <row r="11" spans="1:6" ht="18.75">
      <c r="A11" s="11" t="s">
        <v>5</v>
      </c>
      <c r="B11" s="16">
        <v>2250</v>
      </c>
      <c r="C11" s="13"/>
      <c r="D11" s="13"/>
      <c r="E11" s="23"/>
      <c r="F11" s="23"/>
    </row>
    <row r="12" spans="1:6" ht="18.75">
      <c r="A12" s="11" t="s">
        <v>6</v>
      </c>
      <c r="B12" s="16">
        <v>2271</v>
      </c>
      <c r="C12" s="13"/>
      <c r="D12" s="13"/>
      <c r="E12" s="23"/>
      <c r="F12" s="23"/>
    </row>
    <row r="13" spans="1:6" ht="37.5">
      <c r="A13" s="11" t="s">
        <v>7</v>
      </c>
      <c r="B13" s="16">
        <v>2272</v>
      </c>
      <c r="C13" s="13">
        <f>1390+104</f>
        <v>1494</v>
      </c>
      <c r="D13" s="13">
        <v>1494</v>
      </c>
      <c r="E13" s="23"/>
      <c r="F13" s="23"/>
    </row>
    <row r="14" spans="1:6" ht="18.75">
      <c r="A14" s="11" t="s">
        <v>8</v>
      </c>
      <c r="B14" s="16">
        <v>2273</v>
      </c>
      <c r="C14" s="13">
        <f>26440-2650</f>
        <v>23790</v>
      </c>
      <c r="D14" s="13">
        <v>21679.75</v>
      </c>
      <c r="E14" s="23"/>
      <c r="F14" s="23"/>
    </row>
    <row r="15" spans="1:6" ht="18.75">
      <c r="A15" s="11" t="s">
        <v>9</v>
      </c>
      <c r="B15" s="16">
        <v>2274</v>
      </c>
      <c r="C15" s="13"/>
      <c r="D15" s="13"/>
      <c r="E15" s="23"/>
      <c r="F15" s="23"/>
    </row>
    <row r="16" spans="1:6" ht="18.75">
      <c r="A16" s="11" t="s">
        <v>10</v>
      </c>
      <c r="B16" s="16">
        <v>2275</v>
      </c>
      <c r="C16" s="13"/>
      <c r="D16" s="13"/>
      <c r="E16" s="23"/>
      <c r="F16" s="23"/>
    </row>
    <row r="17" spans="1:9" ht="33" customHeight="1">
      <c r="A17" s="11" t="s">
        <v>11</v>
      </c>
      <c r="B17" s="16">
        <v>2282</v>
      </c>
      <c r="C17" s="13"/>
      <c r="D17" s="13"/>
      <c r="E17" s="23"/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/>
      <c r="F18" s="23"/>
    </row>
    <row r="19" spans="1:9" ht="15.75" customHeight="1">
      <c r="A19" s="11" t="s">
        <v>15</v>
      </c>
      <c r="B19" s="16">
        <v>2800</v>
      </c>
      <c r="C19" s="13">
        <f>13180-10000</f>
        <v>3180</v>
      </c>
      <c r="D19" s="13">
        <v>3159.84</v>
      </c>
      <c r="E19" s="23"/>
      <c r="F19" s="23"/>
    </row>
    <row r="20" spans="1:9" ht="35.25" customHeight="1">
      <c r="A20" s="11" t="s">
        <v>12</v>
      </c>
      <c r="B20" s="16">
        <v>3110</v>
      </c>
      <c r="C20" s="13"/>
      <c r="D20" s="13"/>
      <c r="E20" s="23"/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/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/>
      <c r="F22" s="23"/>
    </row>
    <row r="23" spans="1:9" ht="37.5">
      <c r="A23" s="27" t="s">
        <v>42</v>
      </c>
      <c r="B23" s="16">
        <v>3142</v>
      </c>
      <c r="C23" s="13"/>
      <c r="D23" s="13"/>
      <c r="E23" s="23"/>
      <c r="F23" s="23"/>
    </row>
    <row r="24" spans="1:9" ht="18.75">
      <c r="A24" s="11" t="s">
        <v>13</v>
      </c>
      <c r="B24" s="12"/>
      <c r="C24" s="14">
        <f>SUM(C6:C23)</f>
        <v>1760151</v>
      </c>
      <c r="D24" s="14">
        <f>SUM(D6:D23)</f>
        <v>1491972.2700000003</v>
      </c>
      <c r="E24" s="23"/>
      <c r="F24" s="23"/>
    </row>
    <row r="25" spans="1:9">
      <c r="C25" s="4"/>
      <c r="D25" s="4"/>
    </row>
    <row r="26" spans="1:9">
      <c r="C26" s="4"/>
      <c r="D26" s="4"/>
    </row>
    <row r="27" spans="1:9" ht="29.25" customHeight="1">
      <c r="A27" s="38" t="s">
        <v>25</v>
      </c>
      <c r="B27" s="55"/>
      <c r="C27" s="55"/>
      <c r="D27" s="55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2856</v>
      </c>
      <c r="D30" s="13"/>
      <c r="F30" s="23"/>
    </row>
    <row r="31" spans="1:9" ht="18.75">
      <c r="A31" s="12" t="s">
        <v>3</v>
      </c>
      <c r="B31" s="17">
        <v>2230</v>
      </c>
      <c r="C31" s="13"/>
      <c r="D31" s="13"/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17">
        <v>2275</v>
      </c>
      <c r="C33" s="13">
        <v>50</v>
      </c>
      <c r="D33" s="13">
        <v>50</v>
      </c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37.5">
      <c r="A35" s="11" t="s">
        <v>12</v>
      </c>
      <c r="B35" s="17">
        <v>3110</v>
      </c>
      <c r="C35" s="13">
        <v>8166.2</v>
      </c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11072.2</v>
      </c>
      <c r="D37" s="14">
        <f>SUM(D30:D36)</f>
        <v>50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39" t="s">
        <v>26</v>
      </c>
      <c r="B41" s="40"/>
      <c r="C41" s="40"/>
      <c r="D41" s="40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/>
      <c r="D44" s="13">
        <v>2856</v>
      </c>
      <c r="F44" s="23"/>
    </row>
    <row r="45" spans="1:6" ht="18.75">
      <c r="A45" s="12" t="s">
        <v>3</v>
      </c>
      <c r="B45" s="17">
        <v>2230</v>
      </c>
      <c r="C45" s="13"/>
      <c r="D45" s="13"/>
      <c r="F45" s="23"/>
    </row>
    <row r="46" spans="1:6" ht="18.75">
      <c r="A46" s="12" t="s">
        <v>4</v>
      </c>
      <c r="B46" s="17">
        <v>2240</v>
      </c>
      <c r="C46" s="13"/>
      <c r="D46" s="13"/>
      <c r="F46" s="23"/>
    </row>
    <row r="47" spans="1:6" ht="18.75">
      <c r="A47" s="12" t="s">
        <v>10</v>
      </c>
      <c r="B47" s="17">
        <v>2275</v>
      </c>
      <c r="C47" s="13"/>
      <c r="D47" s="13"/>
      <c r="F47" s="23"/>
    </row>
    <row r="48" spans="1:6" ht="18.75">
      <c r="A48" s="11" t="s">
        <v>15</v>
      </c>
      <c r="B48" s="17">
        <v>2800</v>
      </c>
      <c r="C48" s="13"/>
      <c r="D48" s="13"/>
      <c r="F48" s="23"/>
    </row>
    <row r="49" spans="1:6" ht="37.5">
      <c r="A49" s="11" t="s">
        <v>12</v>
      </c>
      <c r="B49" s="17">
        <v>3110</v>
      </c>
      <c r="C49" s="13">
        <v>8166.2</v>
      </c>
      <c r="D49" s="13">
        <v>8166.2</v>
      </c>
      <c r="F49" s="23"/>
    </row>
    <row r="50" spans="1:6" ht="18.75">
      <c r="A50" s="18" t="s">
        <v>16</v>
      </c>
      <c r="B50" s="19">
        <v>3132</v>
      </c>
      <c r="C50" s="20"/>
      <c r="D50" s="20"/>
      <c r="F50" s="23"/>
    </row>
    <row r="51" spans="1:6" ht="18.75">
      <c r="A51" s="11" t="s">
        <v>13</v>
      </c>
      <c r="B51" s="17"/>
      <c r="C51" s="14">
        <f>C44+C45+C48+C49+C50</f>
        <v>8166.2</v>
      </c>
      <c r="D51" s="14">
        <f>D44+D45+D48+D49+D50</f>
        <v>11022.2</v>
      </c>
      <c r="F51" s="23"/>
    </row>
    <row r="54" spans="1:6" ht="35.25" customHeight="1">
      <c r="A54" s="39" t="s">
        <v>50</v>
      </c>
      <c r="B54" s="40"/>
      <c r="C54" s="40"/>
      <c r="D54" s="40"/>
    </row>
    <row r="56" spans="1:6" ht="18.75">
      <c r="A56" s="41" t="s">
        <v>48</v>
      </c>
      <c r="B56" s="42"/>
      <c r="C56" s="43" t="s">
        <v>28</v>
      </c>
      <c r="D56" s="42"/>
    </row>
    <row r="57" spans="1:6" ht="18.75">
      <c r="A57" s="32" t="s">
        <v>36</v>
      </c>
      <c r="B57" s="28">
        <v>2210</v>
      </c>
      <c r="C57" s="37">
        <f>2016+840</f>
        <v>2856</v>
      </c>
      <c r="D57" s="37"/>
    </row>
    <row r="58" spans="1:6" ht="18.75" hidden="1">
      <c r="A58" s="32" t="s">
        <v>30</v>
      </c>
      <c r="B58" s="28">
        <v>2210</v>
      </c>
      <c r="C58" s="50"/>
      <c r="D58" s="51"/>
    </row>
    <row r="59" spans="1:6" ht="18.75" hidden="1">
      <c r="A59" s="32" t="s">
        <v>33</v>
      </c>
      <c r="B59" s="28">
        <v>2210</v>
      </c>
      <c r="C59" s="50"/>
      <c r="D59" s="51"/>
    </row>
    <row r="60" spans="1:6" ht="18.75" hidden="1">
      <c r="A60" s="32" t="s">
        <v>38</v>
      </c>
      <c r="B60" s="29">
        <v>3110.221</v>
      </c>
      <c r="C60" s="46"/>
      <c r="D60" s="47"/>
    </row>
    <row r="61" spans="1:6" ht="18.75" hidden="1">
      <c r="A61" s="32" t="s">
        <v>29</v>
      </c>
      <c r="B61" s="28">
        <v>2210</v>
      </c>
      <c r="C61" s="50"/>
      <c r="D61" s="51"/>
    </row>
    <row r="62" spans="1:6" ht="18.75" hidden="1">
      <c r="A62" s="32" t="s">
        <v>31</v>
      </c>
      <c r="B62" s="28">
        <v>2210</v>
      </c>
      <c r="C62" s="50"/>
      <c r="D62" s="51"/>
    </row>
    <row r="63" spans="1:6" ht="18.75" hidden="1">
      <c r="A63" s="32" t="s">
        <v>37</v>
      </c>
      <c r="B63" s="28">
        <v>2210</v>
      </c>
      <c r="C63" s="50"/>
      <c r="D63" s="51"/>
    </row>
    <row r="64" spans="1:6" ht="18.75">
      <c r="A64" s="32" t="s">
        <v>32</v>
      </c>
      <c r="B64" s="28">
        <v>3110</v>
      </c>
      <c r="C64" s="46">
        <f>8166.2</f>
        <v>8166.2</v>
      </c>
      <c r="D64" s="47"/>
    </row>
    <row r="65" spans="1:4" ht="18.75" hidden="1">
      <c r="A65" s="32" t="s">
        <v>34</v>
      </c>
      <c r="B65" s="28">
        <v>2210</v>
      </c>
      <c r="C65" s="46"/>
      <c r="D65" s="47"/>
    </row>
    <row r="66" spans="1:4" ht="18.75" hidden="1">
      <c r="A66" s="32" t="s">
        <v>35</v>
      </c>
      <c r="B66" s="28">
        <v>2210</v>
      </c>
      <c r="C66" s="46"/>
      <c r="D66" s="47"/>
    </row>
    <row r="67" spans="1:4" ht="18.75" hidden="1">
      <c r="A67" s="32" t="s">
        <v>47</v>
      </c>
      <c r="B67" s="28">
        <v>2240</v>
      </c>
      <c r="C67" s="46"/>
      <c r="D67" s="47"/>
    </row>
    <row r="68" spans="1:4" ht="18.75" hidden="1">
      <c r="A68" s="32" t="s">
        <v>39</v>
      </c>
      <c r="B68" s="28">
        <v>2230</v>
      </c>
      <c r="C68" s="46"/>
      <c r="D68" s="47"/>
    </row>
    <row r="69" spans="1:4" ht="18.75" hidden="1">
      <c r="A69" s="32" t="s">
        <v>40</v>
      </c>
      <c r="B69" s="28">
        <v>2210</v>
      </c>
      <c r="C69" s="46"/>
      <c r="D69" s="47"/>
    </row>
    <row r="70" spans="1:4" ht="18.75" hidden="1">
      <c r="A70" s="32" t="s">
        <v>46</v>
      </c>
      <c r="B70" s="28">
        <v>2210</v>
      </c>
      <c r="C70" s="46"/>
      <c r="D70" s="47"/>
    </row>
    <row r="71" spans="1:4" ht="18.75" hidden="1">
      <c r="A71" s="32" t="s">
        <v>44</v>
      </c>
      <c r="B71" s="28">
        <v>2210</v>
      </c>
      <c r="C71" s="46"/>
      <c r="D71" s="47"/>
    </row>
    <row r="72" spans="1:4" ht="18.75" hidden="1">
      <c r="A72" s="32" t="s">
        <v>43</v>
      </c>
      <c r="B72" s="28">
        <v>2210</v>
      </c>
      <c r="C72" s="46"/>
      <c r="D72" s="47"/>
    </row>
    <row r="73" spans="1:4" ht="18.75" hidden="1">
      <c r="A73" s="32" t="s">
        <v>45</v>
      </c>
      <c r="B73" s="33">
        <v>2210</v>
      </c>
      <c r="C73" s="46"/>
      <c r="D73" s="47"/>
    </row>
    <row r="74" spans="1:4" ht="18.75" hidden="1">
      <c r="A74" s="44"/>
      <c r="B74" s="45"/>
      <c r="C74" s="46"/>
      <c r="D74" s="47"/>
    </row>
    <row r="75" spans="1:4" ht="18.75">
      <c r="A75" s="44"/>
      <c r="B75" s="45"/>
      <c r="C75" s="48">
        <f>SUM(C57:D74)</f>
        <v>11022.2</v>
      </c>
      <c r="D75" s="49"/>
    </row>
  </sheetData>
  <mergeCells count="29">
    <mergeCell ref="A2:D2"/>
    <mergeCell ref="A4:D4"/>
    <mergeCell ref="A27:D27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topLeftCell="A49" workbookViewId="0">
      <selection activeCell="E30" sqref="E30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4.5" customWidth="1"/>
    <col min="5" max="5" width="10.625" customWidth="1"/>
    <col min="6" max="6" width="10.875" customWidth="1"/>
  </cols>
  <sheetData>
    <row r="2" spans="1:6" ht="66.75" customHeight="1">
      <c r="A2" s="39" t="s">
        <v>49</v>
      </c>
      <c r="B2" s="52"/>
      <c r="C2" s="52"/>
      <c r="D2" s="52"/>
    </row>
    <row r="3" spans="1:6" ht="61.5" customHeight="1">
      <c r="A3" s="56" t="s">
        <v>53</v>
      </c>
      <c r="B3" s="52"/>
      <c r="C3" s="52"/>
      <c r="D3" s="52"/>
    </row>
    <row r="4" spans="1:6" ht="39.75" customHeight="1">
      <c r="A4" s="53" t="s">
        <v>24</v>
      </c>
      <c r="B4" s="54"/>
      <c r="C4" s="54"/>
      <c r="D4" s="54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723160+16010</f>
        <v>739170</v>
      </c>
      <c r="D6" s="22">
        <f>699510.53+14584.78</f>
        <v>714095.31</v>
      </c>
      <c r="E6" s="23"/>
      <c r="F6" s="23"/>
    </row>
    <row r="7" spans="1:6" s="2" customFormat="1" ht="18.75">
      <c r="A7" s="21" t="s">
        <v>41</v>
      </c>
      <c r="B7" s="16">
        <v>2120</v>
      </c>
      <c r="C7" s="22">
        <f>159090+3530+9400</f>
        <v>172020</v>
      </c>
      <c r="D7" s="22">
        <f>153343.81+3208.66</f>
        <v>156552.47</v>
      </c>
      <c r="E7" s="23"/>
      <c r="F7" s="23"/>
    </row>
    <row r="8" spans="1:6" ht="37.5">
      <c r="A8" s="11" t="s">
        <v>2</v>
      </c>
      <c r="B8" s="16">
        <v>2210</v>
      </c>
      <c r="C8" s="13">
        <v>744598</v>
      </c>
      <c r="D8" s="13">
        <f>36007.6+422864.89</f>
        <v>458872.49</v>
      </c>
      <c r="E8" s="23"/>
      <c r="F8" s="23"/>
    </row>
    <row r="9" spans="1:6" ht="18.75">
      <c r="A9" s="11" t="s">
        <v>3</v>
      </c>
      <c r="B9" s="16">
        <v>2230</v>
      </c>
      <c r="C9" s="13">
        <v>76530</v>
      </c>
      <c r="D9" s="13">
        <f>6939.56</f>
        <v>6939.56</v>
      </c>
      <c r="E9" s="23"/>
      <c r="F9" s="23"/>
    </row>
    <row r="10" spans="1:6" ht="18.75">
      <c r="A10" s="11" t="s">
        <v>4</v>
      </c>
      <c r="B10" s="16">
        <v>2240</v>
      </c>
      <c r="C10" s="13">
        <v>10230</v>
      </c>
      <c r="D10" s="13">
        <f>1707.58</f>
        <v>1707.58</v>
      </c>
      <c r="E10" s="23"/>
      <c r="F10" s="23"/>
    </row>
    <row r="11" spans="1:6" ht="18.75">
      <c r="A11" s="11" t="s">
        <v>5</v>
      </c>
      <c r="B11" s="16">
        <v>2250</v>
      </c>
      <c r="C11" s="13"/>
      <c r="D11" s="13"/>
      <c r="E11" s="23"/>
      <c r="F11" s="23"/>
    </row>
    <row r="12" spans="1:6" ht="18.75">
      <c r="A12" s="11" t="s">
        <v>6</v>
      </c>
      <c r="B12" s="16">
        <v>2271</v>
      </c>
      <c r="C12" s="13"/>
      <c r="D12" s="13"/>
      <c r="E12" s="23"/>
      <c r="F12" s="23"/>
    </row>
    <row r="13" spans="1:6" ht="37.5">
      <c r="A13" s="11" t="s">
        <v>7</v>
      </c>
      <c r="B13" s="16">
        <v>2272</v>
      </c>
      <c r="C13" s="13">
        <f>1160-104</f>
        <v>1056</v>
      </c>
      <c r="D13" s="13">
        <f>846.6</f>
        <v>846.6</v>
      </c>
      <c r="E13" s="23"/>
      <c r="F13" s="23"/>
    </row>
    <row r="14" spans="1:6" ht="18.75">
      <c r="A14" s="11" t="s">
        <v>8</v>
      </c>
      <c r="B14" s="16">
        <v>2273</v>
      </c>
      <c r="C14" s="13">
        <f>54665+2650</f>
        <v>57315</v>
      </c>
      <c r="D14" s="13">
        <f>57305.92</f>
        <v>57305.919999999998</v>
      </c>
      <c r="E14" s="23"/>
      <c r="F14" s="23"/>
    </row>
    <row r="15" spans="1:6" ht="18.75">
      <c r="A15" s="11" t="s">
        <v>9</v>
      </c>
      <c r="B15" s="16">
        <v>2274</v>
      </c>
      <c r="C15" s="13"/>
      <c r="D15" s="13"/>
      <c r="E15" s="23"/>
      <c r="F15" s="23"/>
    </row>
    <row r="16" spans="1:6" ht="18.75">
      <c r="A16" s="11" t="s">
        <v>10</v>
      </c>
      <c r="B16" s="16">
        <v>2275</v>
      </c>
      <c r="C16" s="13"/>
      <c r="D16" s="13"/>
      <c r="E16" s="23"/>
      <c r="F16" s="23"/>
    </row>
    <row r="17" spans="1:9" ht="33.75" customHeight="1">
      <c r="A17" s="11" t="s">
        <v>11</v>
      </c>
      <c r="B17" s="16">
        <v>2282</v>
      </c>
      <c r="C17" s="13"/>
      <c r="D17" s="13"/>
      <c r="E17" s="23"/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/>
      <c r="F18" s="23"/>
    </row>
    <row r="19" spans="1:9" ht="15.75" customHeight="1">
      <c r="A19" s="11" t="s">
        <v>15</v>
      </c>
      <c r="B19" s="16">
        <v>2800</v>
      </c>
      <c r="C19" s="13">
        <f>11440-1387</f>
        <v>10053</v>
      </c>
      <c r="D19" s="13">
        <v>3159.84</v>
      </c>
      <c r="E19" s="23"/>
      <c r="F19" s="23"/>
    </row>
    <row r="20" spans="1:9" ht="36.75" customHeight="1">
      <c r="A20" s="11" t="s">
        <v>12</v>
      </c>
      <c r="B20" s="16">
        <v>3110</v>
      </c>
      <c r="C20" s="13">
        <v>129400</v>
      </c>
      <c r="D20" s="13">
        <v>125551.6</v>
      </c>
      <c r="E20" s="23"/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/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/>
      <c r="F22" s="23"/>
    </row>
    <row r="23" spans="1:9" ht="37.5">
      <c r="A23" s="27" t="s">
        <v>42</v>
      </c>
      <c r="B23" s="16">
        <v>3142</v>
      </c>
      <c r="C23" s="13"/>
      <c r="D23" s="13"/>
      <c r="E23" s="23"/>
      <c r="F23" s="23"/>
    </row>
    <row r="24" spans="1:9" ht="18.75">
      <c r="A24" s="11" t="s">
        <v>13</v>
      </c>
      <c r="B24" s="12"/>
      <c r="C24" s="14">
        <f>SUM(C6:C23)</f>
        <v>1940372</v>
      </c>
      <c r="D24" s="36">
        <f>SUM(D6:D23)</f>
        <v>1525031.3700000003</v>
      </c>
      <c r="E24" s="23"/>
      <c r="F24" s="23"/>
    </row>
    <row r="25" spans="1:9">
      <c r="C25" s="4"/>
      <c r="D25" s="4"/>
    </row>
    <row r="26" spans="1:9" ht="15.75" customHeight="1">
      <c r="C26" s="4"/>
      <c r="D26" s="4"/>
    </row>
    <row r="27" spans="1:9" ht="30" customHeight="1">
      <c r="A27" s="38" t="s">
        <v>25</v>
      </c>
      <c r="B27" s="55"/>
      <c r="C27" s="55"/>
      <c r="D27" s="55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2810</v>
      </c>
      <c r="D30" s="13"/>
      <c r="F30" s="23"/>
    </row>
    <row r="31" spans="1:9" ht="18.75">
      <c r="A31" s="12" t="s">
        <v>3</v>
      </c>
      <c r="B31" s="17">
        <v>2230</v>
      </c>
      <c r="C31" s="13">
        <v>1791.25</v>
      </c>
      <c r="D31" s="13"/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34">
        <v>2275</v>
      </c>
      <c r="C33" s="13"/>
      <c r="D33" s="13"/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37.5">
      <c r="A35" s="11" t="s">
        <v>12</v>
      </c>
      <c r="B35" s="17">
        <v>3110</v>
      </c>
      <c r="C35" s="13">
        <v>2924.5</v>
      </c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7525.75</v>
      </c>
      <c r="D37" s="14">
        <f>SUM(D30:D36)</f>
        <v>0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39" t="s">
        <v>26</v>
      </c>
      <c r="B40" s="40"/>
      <c r="C40" s="40"/>
      <c r="D40" s="40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/>
      <c r="D43" s="13">
        <v>2810</v>
      </c>
      <c r="F43" s="23"/>
    </row>
    <row r="44" spans="1:6" ht="18.75">
      <c r="A44" s="12" t="s">
        <v>3</v>
      </c>
      <c r="B44" s="17">
        <v>2230</v>
      </c>
      <c r="C44" s="13">
        <v>1791.25</v>
      </c>
      <c r="D44" s="13">
        <v>1791.25</v>
      </c>
      <c r="F44" s="23"/>
    </row>
    <row r="45" spans="1:6" ht="18.75">
      <c r="A45" s="12" t="s">
        <v>4</v>
      </c>
      <c r="B45" s="17">
        <v>2240</v>
      </c>
      <c r="C45" s="13"/>
      <c r="D45" s="13"/>
      <c r="F45" s="23"/>
    </row>
    <row r="46" spans="1:6" ht="18.75">
      <c r="A46" s="12" t="s">
        <v>10</v>
      </c>
      <c r="B46" s="17">
        <v>2275</v>
      </c>
      <c r="C46" s="13"/>
      <c r="D46" s="13"/>
      <c r="F46" s="23"/>
    </row>
    <row r="47" spans="1:6" ht="18.75">
      <c r="A47" s="11" t="s">
        <v>15</v>
      </c>
      <c r="B47" s="17">
        <v>2800</v>
      </c>
      <c r="C47" s="13"/>
      <c r="D47" s="13"/>
      <c r="F47" s="23"/>
    </row>
    <row r="48" spans="1:6" ht="37.5">
      <c r="A48" s="11" t="s">
        <v>12</v>
      </c>
      <c r="B48" s="17">
        <v>3110</v>
      </c>
      <c r="C48" s="13">
        <v>2924.5</v>
      </c>
      <c r="D48" s="13">
        <v>2924.5</v>
      </c>
      <c r="F48" s="23"/>
    </row>
    <row r="49" spans="1:6" ht="18.75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4715.75</v>
      </c>
      <c r="D50" s="14">
        <f>D43+D44+D47+D48+D49</f>
        <v>7525.75</v>
      </c>
      <c r="F50" s="23"/>
    </row>
    <row r="53" spans="1:6" ht="34.5" customHeight="1">
      <c r="A53" s="39" t="s">
        <v>50</v>
      </c>
      <c r="B53" s="40"/>
      <c r="C53" s="40"/>
      <c r="D53" s="40"/>
    </row>
    <row r="55" spans="1:6" ht="18.75">
      <c r="A55" s="41" t="s">
        <v>48</v>
      </c>
      <c r="B55" s="42"/>
      <c r="C55" s="43" t="s">
        <v>28</v>
      </c>
      <c r="D55" s="42"/>
    </row>
    <row r="56" spans="1:6" ht="18.75">
      <c r="A56" s="32" t="s">
        <v>36</v>
      </c>
      <c r="B56" s="28">
        <v>2210</v>
      </c>
      <c r="C56" s="37">
        <f>290+1680+840</f>
        <v>2810</v>
      </c>
      <c r="D56" s="37"/>
    </row>
    <row r="57" spans="1:6" ht="18.75" hidden="1">
      <c r="A57" s="32" t="s">
        <v>30</v>
      </c>
      <c r="B57" s="28">
        <v>2210</v>
      </c>
      <c r="C57" s="50"/>
      <c r="D57" s="51"/>
    </row>
    <row r="58" spans="1:6" ht="18.75" hidden="1">
      <c r="A58" s="32" t="s">
        <v>33</v>
      </c>
      <c r="B58" s="28">
        <v>2210</v>
      </c>
      <c r="C58" s="50"/>
      <c r="D58" s="51"/>
    </row>
    <row r="59" spans="1:6" ht="18.75" hidden="1">
      <c r="A59" s="32" t="s">
        <v>38</v>
      </c>
      <c r="B59" s="29">
        <v>3110.221</v>
      </c>
      <c r="C59" s="46"/>
      <c r="D59" s="47"/>
    </row>
    <row r="60" spans="1:6" ht="18.75" hidden="1">
      <c r="A60" s="32" t="s">
        <v>29</v>
      </c>
      <c r="B60" s="28">
        <v>2210</v>
      </c>
      <c r="C60" s="50"/>
      <c r="D60" s="51"/>
    </row>
    <row r="61" spans="1:6" ht="18.75" hidden="1">
      <c r="A61" s="32" t="s">
        <v>31</v>
      </c>
      <c r="B61" s="28">
        <v>2210</v>
      </c>
      <c r="C61" s="50"/>
      <c r="D61" s="51"/>
    </row>
    <row r="62" spans="1:6" ht="18.75" hidden="1">
      <c r="A62" s="32" t="s">
        <v>37</v>
      </c>
      <c r="B62" s="28">
        <v>2210</v>
      </c>
      <c r="C62" s="50"/>
      <c r="D62" s="51"/>
    </row>
    <row r="63" spans="1:6" ht="18.75">
      <c r="A63" s="32" t="s">
        <v>32</v>
      </c>
      <c r="B63" s="28">
        <v>3110</v>
      </c>
      <c r="C63" s="46">
        <f>2924.5</f>
        <v>2924.5</v>
      </c>
      <c r="D63" s="47"/>
    </row>
    <row r="64" spans="1:6" ht="18.75" hidden="1">
      <c r="A64" s="32" t="s">
        <v>34</v>
      </c>
      <c r="B64" s="28">
        <v>2210</v>
      </c>
      <c r="C64" s="46"/>
      <c r="D64" s="47"/>
    </row>
    <row r="65" spans="1:4" ht="18.75" hidden="1">
      <c r="A65" s="32" t="s">
        <v>35</v>
      </c>
      <c r="B65" s="28">
        <v>2210</v>
      </c>
      <c r="C65" s="46"/>
      <c r="D65" s="47"/>
    </row>
    <row r="66" spans="1:4" ht="18.75" hidden="1">
      <c r="A66" s="32" t="s">
        <v>47</v>
      </c>
      <c r="B66" s="28">
        <v>2240</v>
      </c>
      <c r="C66" s="46"/>
      <c r="D66" s="47"/>
    </row>
    <row r="67" spans="1:4" ht="18.75">
      <c r="A67" s="32" t="s">
        <v>39</v>
      </c>
      <c r="B67" s="28">
        <v>2230</v>
      </c>
      <c r="C67" s="46">
        <v>1791.25</v>
      </c>
      <c r="D67" s="47"/>
    </row>
    <row r="68" spans="1:4" ht="18.75" hidden="1">
      <c r="A68" s="32" t="s">
        <v>40</v>
      </c>
      <c r="B68" s="28">
        <v>2210</v>
      </c>
      <c r="C68" s="46"/>
      <c r="D68" s="47"/>
    </row>
    <row r="69" spans="1:4" ht="18.75" hidden="1">
      <c r="A69" s="32" t="s">
        <v>46</v>
      </c>
      <c r="B69" s="28">
        <v>2210</v>
      </c>
      <c r="C69" s="46"/>
      <c r="D69" s="47"/>
    </row>
    <row r="70" spans="1:4" ht="18.75" hidden="1">
      <c r="A70" s="32" t="s">
        <v>44</v>
      </c>
      <c r="B70" s="28">
        <v>2210</v>
      </c>
      <c r="C70" s="46"/>
      <c r="D70" s="47"/>
    </row>
    <row r="71" spans="1:4" ht="18.75" hidden="1">
      <c r="A71" s="32" t="s">
        <v>43</v>
      </c>
      <c r="B71" s="28">
        <v>2210</v>
      </c>
      <c r="C71" s="46"/>
      <c r="D71" s="47"/>
    </row>
    <row r="72" spans="1:4" ht="18.75" hidden="1">
      <c r="A72" s="32" t="s">
        <v>45</v>
      </c>
      <c r="B72" s="33">
        <v>2210</v>
      </c>
      <c r="C72" s="46"/>
      <c r="D72" s="47"/>
    </row>
    <row r="73" spans="1:4" ht="18.75">
      <c r="A73" s="44"/>
      <c r="B73" s="45"/>
      <c r="C73" s="46"/>
      <c r="D73" s="47"/>
    </row>
    <row r="74" spans="1:4" ht="18.75">
      <c r="A74" s="44"/>
      <c r="B74" s="45"/>
      <c r="C74" s="48">
        <f>SUM(C56:D73)</f>
        <v>7525.75</v>
      </c>
      <c r="D74" s="49"/>
    </row>
  </sheetData>
  <mergeCells count="29">
    <mergeCell ref="A2:D2"/>
    <mergeCell ref="A4:D4"/>
    <mergeCell ref="A27:D27"/>
    <mergeCell ref="A40:D40"/>
    <mergeCell ref="C61:D61"/>
    <mergeCell ref="A53:D53"/>
    <mergeCell ref="C60:D60"/>
    <mergeCell ref="C57:D57"/>
    <mergeCell ref="C58:D58"/>
    <mergeCell ref="C59:D59"/>
    <mergeCell ref="A55:B55"/>
    <mergeCell ref="C55:D55"/>
    <mergeCell ref="C56:D56"/>
    <mergeCell ref="A3:D3"/>
    <mergeCell ref="C62:D62"/>
    <mergeCell ref="C63:D63"/>
    <mergeCell ref="C64:D64"/>
    <mergeCell ref="C65:D65"/>
    <mergeCell ref="C66:D66"/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topLeftCell="A45" workbookViewId="0">
      <selection activeCell="A79" sqref="A79"/>
    </sheetView>
  </sheetViews>
  <sheetFormatPr defaultRowHeight="15"/>
  <cols>
    <col min="1" max="1" width="40.875" style="3" customWidth="1"/>
    <col min="2" max="2" width="9" style="1" customWidth="1"/>
    <col min="3" max="3" width="17.5" customWidth="1"/>
    <col min="4" max="4" width="16" customWidth="1"/>
    <col min="5" max="6" width="10.25" customWidth="1"/>
  </cols>
  <sheetData>
    <row r="2" spans="1:6" ht="45.75" customHeight="1">
      <c r="A2" s="39" t="s">
        <v>49</v>
      </c>
      <c r="B2" s="52"/>
      <c r="C2" s="52"/>
      <c r="D2" s="52"/>
    </row>
    <row r="3" spans="1:6" ht="48" customHeight="1">
      <c r="A3" s="56" t="s">
        <v>52</v>
      </c>
      <c r="B3" s="52"/>
      <c r="C3" s="52"/>
      <c r="D3" s="52"/>
    </row>
    <row r="4" spans="1:6" ht="40.5" customHeight="1">
      <c r="A4" s="53" t="s">
        <v>24</v>
      </c>
      <c r="B4" s="54"/>
      <c r="C4" s="54"/>
      <c r="D4" s="54"/>
    </row>
    <row r="5" spans="1:6" s="2" customFormat="1" ht="73.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511400</f>
        <v>511400</v>
      </c>
      <c r="D6" s="22">
        <f>496569.74+5486.04</f>
        <v>502055.77999999997</v>
      </c>
      <c r="E6" s="23"/>
      <c r="F6" s="23"/>
    </row>
    <row r="7" spans="1:6" s="2" customFormat="1" ht="18.75">
      <c r="A7" s="21" t="s">
        <v>41</v>
      </c>
      <c r="B7" s="16">
        <v>2120</v>
      </c>
      <c r="C7" s="22">
        <f>112500+2600</f>
        <v>115100</v>
      </c>
      <c r="D7" s="22">
        <f>111285.09+1206.93</f>
        <v>112492.01999999999</v>
      </c>
      <c r="E7" s="23"/>
      <c r="F7" s="23"/>
    </row>
    <row r="8" spans="1:6" ht="37.5">
      <c r="A8" s="11" t="s">
        <v>2</v>
      </c>
      <c r="B8" s="16">
        <v>2210</v>
      </c>
      <c r="C8" s="13"/>
      <c r="D8" s="13"/>
      <c r="E8" s="23"/>
      <c r="F8" s="23"/>
    </row>
    <row r="9" spans="1:6" ht="18.75">
      <c r="A9" s="11" t="s">
        <v>3</v>
      </c>
      <c r="B9" s="16">
        <v>2230</v>
      </c>
      <c r="C9" s="13">
        <v>35020</v>
      </c>
      <c r="D9" s="13"/>
      <c r="E9" s="23"/>
      <c r="F9" s="23"/>
    </row>
    <row r="10" spans="1:6" ht="18.75">
      <c r="A10" s="11" t="s">
        <v>4</v>
      </c>
      <c r="B10" s="16">
        <v>2240</v>
      </c>
      <c r="C10" s="13">
        <v>1760</v>
      </c>
      <c r="D10" s="13">
        <v>310.29000000000002</v>
      </c>
      <c r="E10" s="23"/>
      <c r="F10" s="23"/>
    </row>
    <row r="11" spans="1:6" ht="18.75">
      <c r="A11" s="11" t="s">
        <v>5</v>
      </c>
      <c r="B11" s="16">
        <v>2250</v>
      </c>
      <c r="C11" s="13"/>
      <c r="D11" s="13"/>
      <c r="E11" s="23"/>
      <c r="F11" s="23"/>
    </row>
    <row r="12" spans="1:6" ht="18.75">
      <c r="A12" s="11" t="s">
        <v>6</v>
      </c>
      <c r="B12" s="16">
        <v>2271</v>
      </c>
      <c r="C12" s="13"/>
      <c r="D12" s="13"/>
      <c r="E12" s="23"/>
      <c r="F12" s="23"/>
    </row>
    <row r="13" spans="1:6" ht="37.5">
      <c r="A13" s="11" t="s">
        <v>7</v>
      </c>
      <c r="B13" s="16">
        <v>2272</v>
      </c>
      <c r="C13" s="13">
        <v>690</v>
      </c>
      <c r="D13" s="13">
        <v>614.20000000000005</v>
      </c>
      <c r="E13" s="23"/>
      <c r="F13" s="23"/>
    </row>
    <row r="14" spans="1:6" ht="18.75">
      <c r="A14" s="11" t="s">
        <v>8</v>
      </c>
      <c r="B14" s="16">
        <v>2273</v>
      </c>
      <c r="C14" s="13">
        <v>27745</v>
      </c>
      <c r="D14" s="13">
        <v>26174.77</v>
      </c>
      <c r="E14" s="23"/>
      <c r="F14" s="23"/>
    </row>
    <row r="15" spans="1:6" ht="18.75">
      <c r="A15" s="11" t="s">
        <v>9</v>
      </c>
      <c r="B15" s="16">
        <v>2274</v>
      </c>
      <c r="C15" s="13"/>
      <c r="D15" s="13"/>
      <c r="E15" s="23"/>
      <c r="F15" s="23"/>
    </row>
    <row r="16" spans="1:6" ht="18.75">
      <c r="A16" s="11" t="s">
        <v>10</v>
      </c>
      <c r="B16" s="16">
        <v>2275</v>
      </c>
      <c r="C16" s="13"/>
      <c r="D16" s="13"/>
      <c r="E16" s="23"/>
      <c r="F16" s="23"/>
    </row>
    <row r="17" spans="1:9" ht="35.25" customHeight="1">
      <c r="A17" s="11" t="s">
        <v>11</v>
      </c>
      <c r="B17" s="16">
        <v>2282</v>
      </c>
      <c r="C17" s="13"/>
      <c r="D17" s="13"/>
      <c r="E17" s="23"/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/>
      <c r="F18" s="23"/>
    </row>
    <row r="19" spans="1:9" ht="15.75" customHeight="1">
      <c r="A19" s="11" t="s">
        <v>15</v>
      </c>
      <c r="B19" s="16">
        <v>2800</v>
      </c>
      <c r="C19" s="13">
        <v>5930</v>
      </c>
      <c r="D19" s="13">
        <v>3159.84</v>
      </c>
      <c r="E19" s="23"/>
      <c r="F19" s="23"/>
    </row>
    <row r="20" spans="1:9" ht="36" customHeight="1">
      <c r="A20" s="11" t="s">
        <v>12</v>
      </c>
      <c r="B20" s="16">
        <v>3110</v>
      </c>
      <c r="C20" s="13"/>
      <c r="D20" s="13"/>
      <c r="E20" s="23"/>
      <c r="F20" s="23"/>
    </row>
    <row r="21" spans="1:9" ht="37.5">
      <c r="A21" s="11" t="s">
        <v>20</v>
      </c>
      <c r="B21" s="16">
        <v>3122</v>
      </c>
      <c r="C21" s="13"/>
      <c r="D21" s="13"/>
      <c r="E21" s="23"/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/>
      <c r="F22" s="23"/>
    </row>
    <row r="23" spans="1:9" ht="37.5">
      <c r="A23" s="27" t="s">
        <v>42</v>
      </c>
      <c r="B23" s="16">
        <v>3142</v>
      </c>
      <c r="C23" s="13"/>
      <c r="D23" s="13"/>
      <c r="E23" s="23"/>
      <c r="F23" s="23"/>
    </row>
    <row r="24" spans="1:9" ht="18.75">
      <c r="A24" s="11" t="s">
        <v>13</v>
      </c>
      <c r="B24" s="16"/>
      <c r="C24" s="14">
        <f>SUM(C6:C23)</f>
        <v>697645</v>
      </c>
      <c r="D24" s="35">
        <f>SUM(D6:D23)</f>
        <v>644806.89999999991</v>
      </c>
      <c r="E24" s="23"/>
      <c r="F24" s="23"/>
    </row>
    <row r="25" spans="1:9">
      <c r="C25" s="4"/>
      <c r="D25" s="4"/>
    </row>
    <row r="26" spans="1:9" hidden="1">
      <c r="C26" s="4"/>
      <c r="D26" s="4"/>
    </row>
    <row r="27" spans="1:9" ht="30" hidden="1" customHeight="1">
      <c r="A27" s="38" t="s">
        <v>25</v>
      </c>
      <c r="B27" s="55"/>
      <c r="C27" s="55"/>
      <c r="D27" s="55"/>
    </row>
    <row r="28" spans="1:9" hidden="1">
      <c r="D28" s="26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>
        <v>370</v>
      </c>
      <c r="D30" s="13"/>
      <c r="F30" s="23"/>
    </row>
    <row r="31" spans="1:9" ht="18.75" hidden="1">
      <c r="A31" s="12" t="s">
        <v>3</v>
      </c>
      <c r="B31" s="17">
        <v>2230</v>
      </c>
      <c r="C31" s="13"/>
      <c r="D31" s="13"/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11" t="s">
        <v>15</v>
      </c>
      <c r="B33" s="17">
        <v>2800</v>
      </c>
      <c r="C33" s="13"/>
      <c r="D33" s="13"/>
      <c r="F33" s="23"/>
    </row>
    <row r="34" spans="1:6" ht="37.5" hidden="1">
      <c r="A34" s="11" t="s">
        <v>12</v>
      </c>
      <c r="B34" s="17">
        <v>3110</v>
      </c>
      <c r="C34" s="13"/>
      <c r="D34" s="13"/>
      <c r="F34" s="23"/>
    </row>
    <row r="35" spans="1:6" ht="18.75" hidden="1">
      <c r="A35" s="18" t="s">
        <v>16</v>
      </c>
      <c r="B35" s="19">
        <v>3132</v>
      </c>
      <c r="C35" s="20"/>
      <c r="D35" s="20"/>
      <c r="F35" s="23"/>
    </row>
    <row r="36" spans="1:6" ht="18.75" hidden="1">
      <c r="A36" s="11" t="s">
        <v>13</v>
      </c>
      <c r="B36" s="17"/>
      <c r="C36" s="14">
        <f>SUM(C30:C35)</f>
        <v>370</v>
      </c>
      <c r="D36" s="14">
        <f>SUM(D30:D35)</f>
        <v>0</v>
      </c>
      <c r="F36" s="23"/>
    </row>
    <row r="37" spans="1:6" hidden="1">
      <c r="A37" s="1"/>
      <c r="B37" s="5"/>
      <c r="C37" s="4"/>
      <c r="D37" s="4"/>
    </row>
    <row r="38" spans="1:6" hidden="1">
      <c r="A38" s="1"/>
      <c r="B38" s="5"/>
      <c r="C38" s="4"/>
      <c r="D38" s="4"/>
    </row>
    <row r="39" spans="1:6" ht="39" customHeight="1">
      <c r="A39" s="39" t="s">
        <v>26</v>
      </c>
      <c r="B39" s="40"/>
      <c r="C39" s="40"/>
      <c r="D39" s="40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/>
      <c r="D42" s="13"/>
      <c r="F42" s="23"/>
    </row>
    <row r="43" spans="1:6" ht="18.75">
      <c r="A43" s="12" t="s">
        <v>3</v>
      </c>
      <c r="B43" s="17">
        <v>2230</v>
      </c>
      <c r="C43" s="13"/>
      <c r="D43" s="13"/>
      <c r="F43" s="23"/>
    </row>
    <row r="44" spans="1:6" ht="18.75">
      <c r="A44" s="12" t="s">
        <v>4</v>
      </c>
      <c r="B44" s="17">
        <v>2240</v>
      </c>
      <c r="C44" s="13"/>
      <c r="D44" s="13"/>
      <c r="F44" s="23"/>
    </row>
    <row r="45" spans="1:6" ht="18.75">
      <c r="A45" s="32" t="s">
        <v>10</v>
      </c>
      <c r="B45" s="34">
        <v>2275</v>
      </c>
      <c r="C45" s="13"/>
      <c r="D45" s="13"/>
      <c r="F45" s="23"/>
    </row>
    <row r="46" spans="1:6" ht="18.75">
      <c r="A46" s="11" t="s">
        <v>15</v>
      </c>
      <c r="B46" s="17">
        <v>2800</v>
      </c>
      <c r="C46" s="13"/>
      <c r="D46" s="13"/>
      <c r="F46" s="23"/>
    </row>
    <row r="47" spans="1:6" ht="37.5">
      <c r="A47" s="11" t="s">
        <v>12</v>
      </c>
      <c r="B47" s="17">
        <v>3110</v>
      </c>
      <c r="C47" s="13">
        <v>584.58000000000004</v>
      </c>
      <c r="D47" s="13">
        <v>584.58000000000004</v>
      </c>
      <c r="F47" s="23"/>
    </row>
    <row r="48" spans="1:6" ht="18.75">
      <c r="A48" s="18" t="s">
        <v>16</v>
      </c>
      <c r="B48" s="19">
        <v>3132</v>
      </c>
      <c r="C48" s="20"/>
      <c r="D48" s="20"/>
      <c r="F48" s="23"/>
    </row>
    <row r="49" spans="1:6" ht="18.75">
      <c r="A49" s="11" t="s">
        <v>13</v>
      </c>
      <c r="B49" s="17"/>
      <c r="C49" s="14">
        <f>C42+C43+C46+C47+C48</f>
        <v>584.58000000000004</v>
      </c>
      <c r="D49" s="14">
        <f>D42+D43+D46+D47+D48</f>
        <v>584.58000000000004</v>
      </c>
      <c r="F49" s="23"/>
    </row>
    <row r="52" spans="1:6" ht="33.75" customHeight="1">
      <c r="A52" s="39" t="s">
        <v>50</v>
      </c>
      <c r="B52" s="40"/>
      <c r="C52" s="40"/>
      <c r="D52" s="40"/>
    </row>
    <row r="53" spans="1:6" ht="18.75">
      <c r="A53" s="41" t="s">
        <v>27</v>
      </c>
      <c r="B53" s="42"/>
      <c r="C53" s="43" t="s">
        <v>28</v>
      </c>
      <c r="D53" s="42"/>
    </row>
    <row r="54" spans="1:6" ht="75" hidden="1">
      <c r="A54" s="32" t="s">
        <v>48</v>
      </c>
      <c r="B54" s="28">
        <v>2210</v>
      </c>
      <c r="C54" s="37"/>
      <c r="D54" s="37"/>
    </row>
    <row r="55" spans="1:6" ht="18.75" hidden="1">
      <c r="A55" s="32" t="s">
        <v>30</v>
      </c>
      <c r="B55" s="28">
        <v>2210</v>
      </c>
      <c r="C55" s="50"/>
      <c r="D55" s="51"/>
    </row>
    <row r="56" spans="1:6" ht="18.75" hidden="1">
      <c r="A56" s="32" t="s">
        <v>33</v>
      </c>
      <c r="B56" s="28">
        <v>2210</v>
      </c>
      <c r="C56" s="50"/>
      <c r="D56" s="51"/>
    </row>
    <row r="57" spans="1:6" ht="18.75" hidden="1">
      <c r="A57" s="32" t="s">
        <v>38</v>
      </c>
      <c r="B57" s="29">
        <v>3110.221</v>
      </c>
      <c r="C57" s="46"/>
      <c r="D57" s="47"/>
    </row>
    <row r="58" spans="1:6" ht="18.75" hidden="1">
      <c r="A58" s="32" t="s">
        <v>29</v>
      </c>
      <c r="B58" s="28">
        <v>2210</v>
      </c>
      <c r="C58" s="50"/>
      <c r="D58" s="51"/>
    </row>
    <row r="59" spans="1:6" ht="18.75" hidden="1">
      <c r="A59" s="32" t="s">
        <v>31</v>
      </c>
      <c r="B59" s="28">
        <v>2210</v>
      </c>
      <c r="C59" s="50"/>
      <c r="D59" s="51"/>
    </row>
    <row r="60" spans="1:6" ht="18.75" hidden="1">
      <c r="A60" s="32" t="s">
        <v>37</v>
      </c>
      <c r="B60" s="28">
        <v>2210</v>
      </c>
      <c r="C60" s="50"/>
      <c r="D60" s="51"/>
    </row>
    <row r="61" spans="1:6" ht="18.75">
      <c r="A61" s="32" t="s">
        <v>32</v>
      </c>
      <c r="B61" s="28">
        <v>3110</v>
      </c>
      <c r="C61" s="46">
        <f>584.58</f>
        <v>584.58000000000004</v>
      </c>
      <c r="D61" s="47"/>
    </row>
    <row r="62" spans="1:6" ht="18.75" hidden="1">
      <c r="A62" s="32" t="s">
        <v>34</v>
      </c>
      <c r="B62" s="28">
        <v>2210</v>
      </c>
      <c r="C62" s="46"/>
      <c r="D62" s="47"/>
    </row>
    <row r="63" spans="1:6" ht="18.75" hidden="1">
      <c r="A63" s="32" t="s">
        <v>35</v>
      </c>
      <c r="B63" s="28">
        <v>2210</v>
      </c>
      <c r="C63" s="46"/>
      <c r="D63" s="47"/>
    </row>
    <row r="64" spans="1:6" ht="18.75" hidden="1">
      <c r="A64" s="32" t="s">
        <v>47</v>
      </c>
      <c r="B64" s="28">
        <v>2240</v>
      </c>
      <c r="C64" s="46"/>
      <c r="D64" s="47"/>
    </row>
    <row r="65" spans="1:4" ht="18.75" hidden="1">
      <c r="A65" s="32" t="s">
        <v>39</v>
      </c>
      <c r="B65" s="28">
        <v>2230</v>
      </c>
      <c r="C65" s="46"/>
      <c r="D65" s="47"/>
    </row>
    <row r="66" spans="1:4" ht="18.75" hidden="1">
      <c r="A66" s="32" t="s">
        <v>40</v>
      </c>
      <c r="B66" s="28">
        <v>2210</v>
      </c>
      <c r="C66" s="46"/>
      <c r="D66" s="47"/>
    </row>
    <row r="67" spans="1:4" ht="18.75" hidden="1">
      <c r="A67" s="32" t="s">
        <v>46</v>
      </c>
      <c r="B67" s="28">
        <v>2210</v>
      </c>
      <c r="C67" s="46"/>
      <c r="D67" s="47"/>
    </row>
    <row r="68" spans="1:4" ht="18.75" hidden="1">
      <c r="A68" s="32" t="s">
        <v>44</v>
      </c>
      <c r="B68" s="28">
        <v>2210</v>
      </c>
      <c r="C68" s="46"/>
      <c r="D68" s="47"/>
    </row>
    <row r="69" spans="1:4" ht="18.75" hidden="1">
      <c r="A69" s="32" t="s">
        <v>43</v>
      </c>
      <c r="B69" s="28">
        <v>2210</v>
      </c>
      <c r="C69" s="46"/>
      <c r="D69" s="47"/>
    </row>
    <row r="70" spans="1:4" ht="18.75" hidden="1">
      <c r="A70" s="32" t="s">
        <v>45</v>
      </c>
      <c r="B70" s="33">
        <v>2210</v>
      </c>
      <c r="C70" s="46"/>
      <c r="D70" s="47"/>
    </row>
    <row r="71" spans="1:4" ht="18.75">
      <c r="A71" s="44"/>
      <c r="B71" s="45"/>
      <c r="C71" s="46"/>
      <c r="D71" s="47"/>
    </row>
    <row r="72" spans="1:4" ht="18.75">
      <c r="A72" s="44"/>
      <c r="B72" s="45"/>
      <c r="C72" s="48">
        <f>SUM(C54:D71)</f>
        <v>584.58000000000004</v>
      </c>
      <c r="D72" s="49"/>
    </row>
  </sheetData>
  <mergeCells count="29">
    <mergeCell ref="A2:D2"/>
    <mergeCell ref="A4:D4"/>
    <mergeCell ref="A27:D27"/>
    <mergeCell ref="A39:D39"/>
    <mergeCell ref="C60:D60"/>
    <mergeCell ref="A52:D52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F27" sqref="F27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10.75" customWidth="1"/>
    <col min="6" max="6" width="10.5" customWidth="1"/>
  </cols>
  <sheetData>
    <row r="2" spans="1:6" ht="65.25" customHeight="1">
      <c r="A2" s="39" t="s">
        <v>49</v>
      </c>
      <c r="B2" s="52"/>
      <c r="C2" s="52"/>
      <c r="D2" s="52"/>
    </row>
    <row r="3" spans="1:6" ht="65.25" customHeight="1">
      <c r="A3" s="56" t="s">
        <v>51</v>
      </c>
      <c r="B3" s="52"/>
      <c r="C3" s="52"/>
      <c r="D3" s="52"/>
    </row>
    <row r="4" spans="1:6" ht="38.25" customHeight="1">
      <c r="A4" s="53" t="s">
        <v>24</v>
      </c>
      <c r="B4" s="54"/>
      <c r="C4" s="54"/>
      <c r="D4" s="54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627580+104990</f>
        <v>732570</v>
      </c>
      <c r="D6" s="22">
        <f>571712.79+82145.79</f>
        <v>653858.58000000007</v>
      </c>
      <c r="E6" s="23"/>
      <c r="F6" s="23"/>
    </row>
    <row r="7" spans="1:6" s="2" customFormat="1" ht="18.75">
      <c r="A7" s="21" t="s">
        <v>41</v>
      </c>
      <c r="B7" s="16">
        <v>2120</v>
      </c>
      <c r="C7" s="22">
        <f>138060+23100</f>
        <v>161160</v>
      </c>
      <c r="D7" s="22">
        <f>125178.73+19809.3</f>
        <v>144988.03</v>
      </c>
      <c r="E7" s="23"/>
      <c r="F7" s="23"/>
    </row>
    <row r="8" spans="1:6" ht="37.5">
      <c r="A8" s="11" t="s">
        <v>2</v>
      </c>
      <c r="B8" s="16">
        <v>2210</v>
      </c>
      <c r="C8" s="13">
        <f>22910+3340</f>
        <v>26250</v>
      </c>
      <c r="D8" s="13">
        <v>9889.4</v>
      </c>
      <c r="E8" s="23"/>
      <c r="F8" s="23"/>
    </row>
    <row r="9" spans="1:6" ht="18.75">
      <c r="A9" s="11" t="s">
        <v>3</v>
      </c>
      <c r="B9" s="16">
        <v>2230</v>
      </c>
      <c r="C9" s="13">
        <f>91930+75240</f>
        <v>167170</v>
      </c>
      <c r="D9" s="13">
        <f>9846.94+6285.88</f>
        <v>16132.82</v>
      </c>
      <c r="E9" s="23"/>
      <c r="F9" s="23"/>
    </row>
    <row r="10" spans="1:6" ht="18.75">
      <c r="A10" s="11" t="s">
        <v>4</v>
      </c>
      <c r="B10" s="16">
        <v>2240</v>
      </c>
      <c r="C10" s="13">
        <v>5890</v>
      </c>
      <c r="D10" s="13">
        <v>3652.06</v>
      </c>
      <c r="E10" s="23"/>
      <c r="F10" s="23"/>
    </row>
    <row r="11" spans="1:6" ht="18.75">
      <c r="A11" s="11" t="s">
        <v>5</v>
      </c>
      <c r="B11" s="16">
        <v>2250</v>
      </c>
      <c r="C11" s="13"/>
      <c r="D11" s="13"/>
      <c r="E11" s="23"/>
      <c r="F11" s="23"/>
    </row>
    <row r="12" spans="1:6" ht="18.75">
      <c r="A12" s="11" t="s">
        <v>6</v>
      </c>
      <c r="B12" s="16">
        <v>2271</v>
      </c>
      <c r="C12" s="13">
        <f>72000+251900</f>
        <v>323900</v>
      </c>
      <c r="D12" s="13">
        <v>282906.58</v>
      </c>
      <c r="E12" s="23"/>
      <c r="F12" s="23"/>
    </row>
    <row r="13" spans="1:6" ht="37.5">
      <c r="A13" s="11" t="s">
        <v>7</v>
      </c>
      <c r="B13" s="16">
        <v>2272</v>
      </c>
      <c r="C13" s="13"/>
      <c r="D13" s="13"/>
      <c r="E13" s="23"/>
      <c r="F13" s="23"/>
    </row>
    <row r="14" spans="1:6" ht="18.75">
      <c r="A14" s="11" t="s">
        <v>8</v>
      </c>
      <c r="B14" s="16">
        <v>2273</v>
      </c>
      <c r="C14" s="13">
        <f>11500+17600</f>
        <v>29100</v>
      </c>
      <c r="D14" s="13">
        <f>20416.36+5899.75</f>
        <v>26316.11</v>
      </c>
      <c r="E14" s="23"/>
      <c r="F14" s="23"/>
    </row>
    <row r="15" spans="1:6" ht="18.75">
      <c r="A15" s="11" t="s">
        <v>9</v>
      </c>
      <c r="B15" s="16">
        <v>2274</v>
      </c>
      <c r="C15" s="13"/>
      <c r="D15" s="13"/>
      <c r="E15" s="23"/>
      <c r="F15" s="23"/>
    </row>
    <row r="16" spans="1:6" ht="18.75">
      <c r="A16" s="11" t="s">
        <v>10</v>
      </c>
      <c r="B16" s="16">
        <v>2275</v>
      </c>
      <c r="C16" s="13"/>
      <c r="D16" s="13"/>
      <c r="E16" s="23"/>
      <c r="F16" s="23"/>
    </row>
    <row r="17" spans="1:9" ht="34.5" customHeight="1">
      <c r="A17" s="11" t="s">
        <v>11</v>
      </c>
      <c r="B17" s="16">
        <v>2282</v>
      </c>
      <c r="C17" s="13"/>
      <c r="D17" s="13"/>
      <c r="E17" s="23"/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/>
      <c r="F18" s="23"/>
    </row>
    <row r="19" spans="1:9" ht="15.75" customHeight="1">
      <c r="A19" s="11" t="s">
        <v>15</v>
      </c>
      <c r="B19" s="16">
        <v>2800</v>
      </c>
      <c r="C19" s="13">
        <v>50</v>
      </c>
      <c r="D19" s="13">
        <v>9.44</v>
      </c>
      <c r="E19" s="23"/>
      <c r="F19" s="23"/>
    </row>
    <row r="20" spans="1:9" ht="39" customHeight="1">
      <c r="A20" s="11" t="s">
        <v>12</v>
      </c>
      <c r="B20" s="16">
        <v>3110</v>
      </c>
      <c r="C20" s="13"/>
      <c r="D20" s="13"/>
      <c r="E20" s="23"/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/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/>
      <c r="F22" s="23"/>
    </row>
    <row r="23" spans="1:9" ht="37.5">
      <c r="A23" s="27" t="s">
        <v>42</v>
      </c>
      <c r="B23" s="16">
        <v>3142</v>
      </c>
      <c r="C23" s="13"/>
      <c r="D23" s="13"/>
      <c r="E23" s="23"/>
      <c r="F23" s="23"/>
    </row>
    <row r="24" spans="1:9" ht="18.75" customHeight="1">
      <c r="A24" s="11" t="s">
        <v>13</v>
      </c>
      <c r="B24" s="16"/>
      <c r="C24" s="14">
        <f>SUM(C6:C23)</f>
        <v>1446090</v>
      </c>
      <c r="D24" s="36">
        <f>SUM(D6:D23)</f>
        <v>1137753.0200000003</v>
      </c>
      <c r="E24" s="23"/>
      <c r="F24" s="23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38" t="s">
        <v>25</v>
      </c>
      <c r="B27" s="55"/>
      <c r="C27" s="55"/>
      <c r="D27" s="55"/>
    </row>
    <row r="28" spans="1:9" ht="18.75">
      <c r="A28" s="24"/>
      <c r="B28" s="25"/>
      <c r="C28" s="25"/>
      <c r="D28" s="26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30">
        <f>3683.55+35351.13</f>
        <v>39034.68</v>
      </c>
      <c r="D31" s="13">
        <v>1676.68</v>
      </c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34">
        <v>2275</v>
      </c>
      <c r="C33" s="13"/>
      <c r="D33" s="13"/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37.5">
      <c r="A35" s="11" t="s">
        <v>12</v>
      </c>
      <c r="B35" s="17">
        <v>3110</v>
      </c>
      <c r="C35" s="13">
        <v>1697.15</v>
      </c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40731.83</v>
      </c>
      <c r="D37" s="14">
        <f>SUM(D30:D36)</f>
        <v>1676.68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4.5" customHeight="1">
      <c r="A40" s="39" t="s">
        <v>26</v>
      </c>
      <c r="B40" s="40"/>
      <c r="C40" s="40"/>
      <c r="D40" s="40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/>
      <c r="D43" s="13"/>
      <c r="F43" s="23"/>
    </row>
    <row r="44" spans="1:6" ht="18.75">
      <c r="A44" s="12" t="s">
        <v>3</v>
      </c>
      <c r="B44" s="17">
        <v>2230</v>
      </c>
      <c r="C44" s="13">
        <v>6094.68</v>
      </c>
      <c r="D44" s="13">
        <v>6094.68</v>
      </c>
      <c r="F44" s="23"/>
    </row>
    <row r="45" spans="1:6" ht="18.75">
      <c r="A45" s="12" t="s">
        <v>4</v>
      </c>
      <c r="B45" s="17">
        <v>2240</v>
      </c>
      <c r="C45" s="13"/>
      <c r="D45" s="13"/>
      <c r="F45" s="23"/>
    </row>
    <row r="46" spans="1:6" ht="18.75">
      <c r="A46" s="32" t="s">
        <v>10</v>
      </c>
      <c r="B46" s="34">
        <v>2275</v>
      </c>
      <c r="C46" s="13"/>
      <c r="D46" s="13"/>
      <c r="F46" s="23"/>
    </row>
    <row r="47" spans="1:6" ht="18.75">
      <c r="A47" s="11" t="s">
        <v>15</v>
      </c>
      <c r="B47" s="17">
        <v>2800</v>
      </c>
      <c r="C47" s="13"/>
      <c r="D47" s="13"/>
      <c r="F47" s="23"/>
    </row>
    <row r="48" spans="1:6" ht="37.5">
      <c r="A48" s="11" t="s">
        <v>12</v>
      </c>
      <c r="B48" s="17">
        <v>3110</v>
      </c>
      <c r="C48" s="13">
        <v>1697.15</v>
      </c>
      <c r="D48" s="13">
        <v>1697.15</v>
      </c>
      <c r="F48" s="23"/>
    </row>
    <row r="49" spans="1:6" ht="18.75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7791.83</v>
      </c>
      <c r="D50" s="14">
        <f>D43+D44+D47+D48+D49</f>
        <v>7791.83</v>
      </c>
      <c r="F50" s="23"/>
    </row>
    <row r="53" spans="1:6" ht="35.25" customHeight="1">
      <c r="A53" s="39" t="s">
        <v>50</v>
      </c>
      <c r="B53" s="40"/>
      <c r="C53" s="40"/>
      <c r="D53" s="40"/>
    </row>
    <row r="54" spans="1:6" ht="18.75">
      <c r="A54" s="41" t="s">
        <v>27</v>
      </c>
      <c r="B54" s="42"/>
      <c r="C54" s="43" t="s">
        <v>28</v>
      </c>
      <c r="D54" s="42"/>
    </row>
    <row r="55" spans="1:6" ht="75" hidden="1">
      <c r="A55" s="32" t="s">
        <v>48</v>
      </c>
      <c r="B55" s="28">
        <v>2210</v>
      </c>
      <c r="C55" s="37"/>
      <c r="D55" s="37"/>
    </row>
    <row r="56" spans="1:6" ht="18.75" hidden="1">
      <c r="A56" s="32" t="s">
        <v>30</v>
      </c>
      <c r="B56" s="28">
        <v>2210</v>
      </c>
      <c r="C56" s="50"/>
      <c r="D56" s="51"/>
    </row>
    <row r="57" spans="1:6" ht="18.75" hidden="1">
      <c r="A57" s="32" t="s">
        <v>33</v>
      </c>
      <c r="B57" s="28">
        <v>2210</v>
      </c>
      <c r="C57" s="50"/>
      <c r="D57" s="51"/>
    </row>
    <row r="58" spans="1:6" ht="18.75" hidden="1">
      <c r="A58" s="32" t="s">
        <v>38</v>
      </c>
      <c r="B58" s="29">
        <v>3110.221</v>
      </c>
      <c r="C58" s="46"/>
      <c r="D58" s="47"/>
    </row>
    <row r="59" spans="1:6" ht="18.75">
      <c r="A59" s="32" t="s">
        <v>29</v>
      </c>
      <c r="B59" s="28">
        <v>2210</v>
      </c>
      <c r="C59" s="50"/>
      <c r="D59" s="51"/>
    </row>
    <row r="60" spans="1:6" ht="18.75" hidden="1">
      <c r="A60" s="32" t="s">
        <v>31</v>
      </c>
      <c r="B60" s="28">
        <v>2210</v>
      </c>
      <c r="C60" s="50"/>
      <c r="D60" s="51"/>
    </row>
    <row r="61" spans="1:6" ht="18.75" hidden="1">
      <c r="A61" s="32" t="s">
        <v>37</v>
      </c>
      <c r="B61" s="28">
        <v>2210</v>
      </c>
      <c r="C61" s="50"/>
      <c r="D61" s="51"/>
    </row>
    <row r="62" spans="1:6" ht="18.75">
      <c r="A62" s="32" t="s">
        <v>32</v>
      </c>
      <c r="B62" s="28">
        <v>3110</v>
      </c>
      <c r="C62" s="46">
        <f>1697.15</f>
        <v>1697.15</v>
      </c>
      <c r="D62" s="47"/>
    </row>
    <row r="63" spans="1:6" ht="18.75" hidden="1">
      <c r="A63" s="32" t="s">
        <v>34</v>
      </c>
      <c r="B63" s="28">
        <v>2210</v>
      </c>
      <c r="C63" s="46"/>
      <c r="D63" s="47"/>
    </row>
    <row r="64" spans="1:6" ht="18.75" hidden="1">
      <c r="A64" s="32" t="s">
        <v>35</v>
      </c>
      <c r="B64" s="28">
        <v>2210</v>
      </c>
      <c r="C64" s="46"/>
      <c r="D64" s="47"/>
    </row>
    <row r="65" spans="1:4" ht="18.75" hidden="1">
      <c r="A65" s="32" t="s">
        <v>47</v>
      </c>
      <c r="B65" s="28">
        <v>2240</v>
      </c>
      <c r="C65" s="46"/>
      <c r="D65" s="47"/>
    </row>
    <row r="66" spans="1:4" ht="18.75">
      <c r="A66" s="32" t="s">
        <v>39</v>
      </c>
      <c r="B66" s="28">
        <v>2230</v>
      </c>
      <c r="C66" s="46">
        <v>6094.68</v>
      </c>
      <c r="D66" s="47"/>
    </row>
    <row r="67" spans="1:4" ht="18.75" hidden="1">
      <c r="A67" s="32" t="s">
        <v>40</v>
      </c>
      <c r="B67" s="28">
        <v>2210</v>
      </c>
      <c r="C67" s="46"/>
      <c r="D67" s="47"/>
    </row>
    <row r="68" spans="1:4" ht="18.75" hidden="1">
      <c r="A68" s="32" t="s">
        <v>46</v>
      </c>
      <c r="B68" s="28">
        <v>2210</v>
      </c>
      <c r="C68" s="46"/>
      <c r="D68" s="47"/>
    </row>
    <row r="69" spans="1:4" ht="18.75" hidden="1">
      <c r="A69" s="32" t="s">
        <v>44</v>
      </c>
      <c r="B69" s="28">
        <v>2210</v>
      </c>
      <c r="C69" s="46"/>
      <c r="D69" s="47"/>
    </row>
    <row r="70" spans="1:4" ht="18.75" hidden="1">
      <c r="A70" s="32" t="s">
        <v>43</v>
      </c>
      <c r="B70" s="28">
        <v>2210</v>
      </c>
      <c r="C70" s="46"/>
      <c r="D70" s="47"/>
    </row>
    <row r="71" spans="1:4" ht="18.75" hidden="1">
      <c r="A71" s="32" t="s">
        <v>45</v>
      </c>
      <c r="B71" s="33">
        <v>2210</v>
      </c>
      <c r="C71" s="46"/>
      <c r="D71" s="47"/>
    </row>
    <row r="72" spans="1:4" ht="18.75">
      <c r="A72" s="44"/>
      <c r="B72" s="45"/>
      <c r="C72" s="46"/>
      <c r="D72" s="47"/>
    </row>
    <row r="73" spans="1:4" ht="18.75">
      <c r="A73" s="44"/>
      <c r="B73" s="45"/>
      <c r="C73" s="48">
        <f>SUM(C55:D72)</f>
        <v>7791.83</v>
      </c>
      <c r="D73" s="49"/>
    </row>
  </sheetData>
  <mergeCells count="29">
    <mergeCell ref="A3:D3"/>
    <mergeCell ref="A2:D2"/>
    <mergeCell ref="A4:D4"/>
    <mergeCell ref="A27:D27"/>
    <mergeCell ref="A40:D40"/>
    <mergeCell ref="C62:D62"/>
    <mergeCell ref="A53:D53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54"/>
  <sheetViews>
    <sheetView workbookViewId="0">
      <selection activeCell="A2" sqref="A2"/>
    </sheetView>
  </sheetViews>
  <sheetFormatPr defaultRowHeight="15"/>
  <sheetData>
    <row r="2" spans="1:1" ht="18.75">
      <c r="A2" s="7"/>
    </row>
    <row r="3" spans="1:1" ht="18.75">
      <c r="A3" s="7"/>
    </row>
    <row r="52" spans="1:1" ht="18.75">
      <c r="A52" s="7" t="s">
        <v>48</v>
      </c>
    </row>
    <row r="54" spans="1:1" ht="18.75">
      <c r="A54" s="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Новопразький НВК</vt:lpstr>
      <vt:lpstr>Новопразький НВО</vt:lpstr>
      <vt:lpstr>Новопразька ЗШ І-ІІ ст</vt:lpstr>
      <vt:lpstr>Шарівський НВК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2019-04-12T11:23:41Z</dcterms:modified>
</cp:coreProperties>
</file>